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8745" activeTab="0"/>
  </bookViews>
  <sheets>
    <sheet name="Sheet1" sheetId="1" r:id="rId1"/>
  </sheets>
  <definedNames>
    <definedName name="_xlnm.Print_Area" localSheetId="0">'Sheet1'!$A$2:$L$34</definedName>
  </definedNames>
  <calcPr fullCalcOnLoad="1"/>
</workbook>
</file>

<file path=xl/sharedStrings.xml><?xml version="1.0" encoding="utf-8"?>
<sst xmlns="http://schemas.openxmlformats.org/spreadsheetml/2006/main" count="54" uniqueCount="53">
  <si>
    <t>Показатели</t>
  </si>
  <si>
    <t>Q3</t>
  </si>
  <si>
    <t>Q4</t>
  </si>
  <si>
    <t>Q1</t>
  </si>
  <si>
    <t>Q2</t>
  </si>
  <si>
    <t>базисен</t>
  </si>
  <si>
    <t>отчетен</t>
  </si>
  <si>
    <t>6 =1+2+3+4</t>
  </si>
  <si>
    <t>7=2+3+4+5</t>
  </si>
  <si>
    <t>Нетни приходи  от продажби</t>
  </si>
  <si>
    <t>1a</t>
  </si>
  <si>
    <t xml:space="preserve">      на стоки</t>
  </si>
  <si>
    <t>1b</t>
  </si>
  <si>
    <t xml:space="preserve">      на ДМА, НМА и материали</t>
  </si>
  <si>
    <t>Други приходи</t>
  </si>
  <si>
    <t>3a</t>
  </si>
  <si>
    <t>Разходи за придобиване и ликвидация на ДМНА*</t>
  </si>
  <si>
    <t xml:space="preserve">Изменение на запасите </t>
  </si>
  <si>
    <t>5а</t>
  </si>
  <si>
    <t xml:space="preserve">      готова продукция</t>
  </si>
  <si>
    <t>5b</t>
  </si>
  <si>
    <t xml:space="preserve">      незавършено производство</t>
  </si>
  <si>
    <t>Субсидии върху продуктите</t>
  </si>
  <si>
    <t>А</t>
  </si>
  <si>
    <t>Разходи за материали</t>
  </si>
  <si>
    <t>Разходи за външни услуги</t>
  </si>
  <si>
    <t>Други разходи</t>
  </si>
  <si>
    <t>B</t>
  </si>
  <si>
    <t>C</t>
  </si>
  <si>
    <t>Добавена стойност (А-B)</t>
  </si>
  <si>
    <t>Ca</t>
  </si>
  <si>
    <t>D</t>
  </si>
  <si>
    <t>Индекс на цените на продукцията - отчетен спрямо базисен период</t>
  </si>
  <si>
    <t>E</t>
  </si>
  <si>
    <t>F</t>
  </si>
  <si>
    <t>G</t>
  </si>
  <si>
    <t>Среден списъчен брой на наетия персонал</t>
  </si>
  <si>
    <t>Ga</t>
  </si>
  <si>
    <t>H</t>
  </si>
  <si>
    <t>*</t>
  </si>
  <si>
    <t>ДМНА - дълготрайни материални и нематериални активи</t>
  </si>
  <si>
    <t>Разходи за социални застраховки</t>
  </si>
  <si>
    <t>Междинно потребление (2+3-3a+4)</t>
  </si>
  <si>
    <r>
      <t xml:space="preserve">Относителен дял на добавената стойност в брутната продукция % </t>
    </r>
    <r>
      <rPr>
        <b/>
        <i/>
        <sz val="10"/>
        <rFont val="Times New Roman Cyr"/>
        <family val="1"/>
      </rPr>
      <t>(C,k7)/(А,k7)*100)</t>
    </r>
  </si>
  <si>
    <r>
      <t xml:space="preserve">Индекс на изменение на персонала - % </t>
    </r>
    <r>
      <rPr>
        <b/>
        <i/>
        <sz val="10"/>
        <rFont val="Times New Roman Cyr"/>
        <family val="1"/>
      </rPr>
      <t>(G,k7)/(G,k6)*100</t>
    </r>
  </si>
  <si>
    <r>
      <t xml:space="preserve">Изменение на добавената стойност на един зает % </t>
    </r>
    <r>
      <rPr>
        <b/>
        <i/>
        <sz val="10"/>
        <rFont val="Times New Roman Cyr"/>
        <family val="1"/>
      </rPr>
      <t>(F/Ga*100 - 100)</t>
    </r>
  </si>
  <si>
    <r>
      <t xml:space="preserve">Индекс на физически обем на добавената стойност - % </t>
    </r>
    <r>
      <rPr>
        <b/>
        <i/>
        <sz val="10"/>
        <rFont val="Times New Roman Cyr"/>
        <family val="1"/>
      </rPr>
      <t>100+[E,k7-(C,k6)]/abs(C,k6)*100</t>
    </r>
  </si>
  <si>
    <r>
      <t xml:space="preserve">Добавена стойност по средни цени на базисния период </t>
    </r>
    <r>
      <rPr>
        <b/>
        <i/>
        <sz val="10"/>
        <rFont val="Times New Roman Cyr"/>
        <family val="1"/>
      </rPr>
      <t>[(A,k7)/D,k7]*Ca/100</t>
    </r>
  </si>
  <si>
    <t>Брутна продукция (1-1b+2-3+4+5+6)</t>
  </si>
  <si>
    <t>Отчетна стойност на продадените стоки</t>
  </si>
  <si>
    <t>Методика за изчисляване коефициента на изменението на добавената стойност на един зает - 2007</t>
  </si>
  <si>
    <t>Изчислителни процедури</t>
  </si>
  <si>
    <t>Периоди  Q1 - Q1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</si>
</sst>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6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4" fillId="3" borderId="6" xfId="0" applyNumberFormat="1" applyFont="1" applyFill="1" applyBorder="1" applyAlignment="1">
      <alignment/>
    </xf>
    <xf numFmtId="172" fontId="4" fillId="3" borderId="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72" fontId="1" fillId="0" borderId="0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172" fontId="1" fillId="0" borderId="6" xfId="0" applyNumberFormat="1" applyFont="1" applyBorder="1" applyAlignment="1">
      <alignment/>
    </xf>
    <xf numFmtId="172" fontId="4" fillId="3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left" wrapText="1"/>
    </xf>
    <xf numFmtId="172" fontId="5" fillId="3" borderId="15" xfId="0" applyNumberFormat="1" applyFont="1" applyFill="1" applyBorder="1" applyAlignment="1">
      <alignment/>
    </xf>
    <xf numFmtId="172" fontId="5" fillId="3" borderId="14" xfId="0" applyNumberFormat="1" applyFont="1" applyFill="1" applyBorder="1" applyAlignment="1">
      <alignment/>
    </xf>
    <xf numFmtId="172" fontId="5" fillId="3" borderId="1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172" fontId="1" fillId="0" borderId="9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172" fontId="5" fillId="3" borderId="21" xfId="0" applyNumberFormat="1" applyFont="1" applyFill="1" applyBorder="1" applyAlignment="1">
      <alignment/>
    </xf>
    <xf numFmtId="172" fontId="5" fillId="3" borderId="20" xfId="0" applyNumberFormat="1" applyFont="1" applyFill="1" applyBorder="1" applyAlignment="1">
      <alignment/>
    </xf>
    <xf numFmtId="172" fontId="5" fillId="3" borderId="22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2" fontId="5" fillId="3" borderId="2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4" fillId="3" borderId="15" xfId="0" applyNumberFormat="1" applyFont="1" applyFill="1" applyBorder="1" applyAlignment="1">
      <alignment/>
    </xf>
    <xf numFmtId="173" fontId="4" fillId="3" borderId="1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74" fontId="4" fillId="3" borderId="15" xfId="0" applyNumberFormat="1" applyFont="1" applyFill="1" applyBorder="1" applyAlignment="1">
      <alignment/>
    </xf>
    <xf numFmtId="174" fontId="1" fillId="0" borderId="24" xfId="0" applyNumberFormat="1" applyFont="1" applyBorder="1" applyAlignment="1">
      <alignment/>
    </xf>
    <xf numFmtId="0" fontId="4" fillId="3" borderId="15" xfId="0" applyFont="1" applyFill="1" applyBorder="1" applyAlignment="1">
      <alignment/>
    </xf>
    <xf numFmtId="1" fontId="4" fillId="3" borderId="16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5" fontId="4" fillId="3" borderId="15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/>
    </xf>
    <xf numFmtId="175" fontId="4" fillId="3" borderId="26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3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4" fontId="11" fillId="3" borderId="32" xfId="0" applyNumberFormat="1" applyFont="1" applyFill="1" applyBorder="1" applyAlignment="1">
      <alignment/>
    </xf>
    <xf numFmtId="175" fontId="6" fillId="3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 applyProtection="1">
      <alignment/>
      <protection/>
    </xf>
    <xf numFmtId="172" fontId="1" fillId="0" borderId="7" xfId="0" applyNumberFormat="1" applyFont="1" applyFill="1" applyBorder="1" applyAlignment="1" applyProtection="1">
      <alignment/>
      <protection/>
    </xf>
    <xf numFmtId="172" fontId="1" fillId="0" borderId="6" xfId="0" applyNumberFormat="1" applyFont="1" applyFill="1" applyBorder="1" applyAlignment="1" applyProtection="1">
      <alignment/>
      <protection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8515625" style="3" customWidth="1"/>
    <col min="2" max="2" width="4.28125" style="3" customWidth="1"/>
    <col min="3" max="3" width="39.57421875" style="3" customWidth="1"/>
    <col min="4" max="8" width="9.140625" style="3" customWidth="1"/>
    <col min="9" max="9" width="3.28125" style="3" customWidth="1"/>
    <col min="10" max="11" width="11.28125" style="3" customWidth="1"/>
    <col min="12" max="12" width="3.57421875" style="3" customWidth="1"/>
    <col min="13" max="16384" width="9.140625" style="3" customWidth="1"/>
  </cols>
  <sheetData>
    <row r="1" ht="13.5" thickBot="1"/>
    <row r="2" spans="1:12" ht="12.75">
      <c r="A2" s="75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>
      <c r="A3" s="4"/>
      <c r="B3" s="71" t="s">
        <v>50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6.5" customHeight="1">
      <c r="A4" s="4"/>
      <c r="B4" s="7" t="s">
        <v>51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8"/>
      <c r="C5" s="72"/>
      <c r="D5" s="84">
        <v>2006</v>
      </c>
      <c r="E5" s="85"/>
      <c r="F5" s="85"/>
      <c r="G5" s="85"/>
      <c r="H5" s="76">
        <v>2007</v>
      </c>
      <c r="I5" s="5"/>
      <c r="J5" s="82" t="s">
        <v>52</v>
      </c>
      <c r="K5" s="83"/>
      <c r="L5" s="6"/>
    </row>
    <row r="6" spans="1:12" ht="12.75">
      <c r="A6" s="4"/>
      <c r="B6" s="9"/>
      <c r="C6" s="10" t="s">
        <v>0</v>
      </c>
      <c r="D6" s="73" t="s">
        <v>3</v>
      </c>
      <c r="E6" s="74" t="s">
        <v>4</v>
      </c>
      <c r="F6" s="74" t="s">
        <v>1</v>
      </c>
      <c r="G6" s="74" t="s">
        <v>2</v>
      </c>
      <c r="H6" s="74" t="s">
        <v>3</v>
      </c>
      <c r="I6" s="5"/>
      <c r="J6" s="11" t="s">
        <v>5</v>
      </c>
      <c r="K6" s="11" t="s">
        <v>6</v>
      </c>
      <c r="L6" s="6"/>
    </row>
    <row r="7" spans="1:12" ht="12.75">
      <c r="A7" s="4"/>
      <c r="B7" s="12"/>
      <c r="C7" s="13"/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5"/>
      <c r="J7" s="14" t="s">
        <v>7</v>
      </c>
      <c r="K7" s="14" t="s">
        <v>8</v>
      </c>
      <c r="L7" s="6"/>
    </row>
    <row r="8" spans="1:14" ht="22.5" customHeight="1">
      <c r="A8" s="4"/>
      <c r="B8" s="16">
        <v>1</v>
      </c>
      <c r="C8" s="17" t="s">
        <v>9</v>
      </c>
      <c r="D8" s="18">
        <v>12500</v>
      </c>
      <c r="E8" s="19">
        <v>18500</v>
      </c>
      <c r="F8" s="20">
        <v>25000</v>
      </c>
      <c r="G8" s="20">
        <v>12000</v>
      </c>
      <c r="H8" s="21">
        <v>15000</v>
      </c>
      <c r="I8" s="5"/>
      <c r="J8" s="22">
        <f aca="true" t="shared" si="0" ref="J8:J24">+D8+E8+F8+G8</f>
        <v>68000</v>
      </c>
      <c r="K8" s="23">
        <f aca="true" t="shared" si="1" ref="K8:K24">+H8+G8+F8+E8</f>
        <v>70500</v>
      </c>
      <c r="L8" s="6"/>
      <c r="N8" s="24"/>
    </row>
    <row r="9" spans="1:12" ht="12.75">
      <c r="A9" s="4"/>
      <c r="B9" s="25" t="s">
        <v>10</v>
      </c>
      <c r="C9" s="26" t="s">
        <v>11</v>
      </c>
      <c r="D9" s="18">
        <v>130</v>
      </c>
      <c r="E9" s="27">
        <v>100</v>
      </c>
      <c r="F9" s="27">
        <v>600</v>
      </c>
      <c r="G9" s="27">
        <v>400</v>
      </c>
      <c r="H9" s="28">
        <v>200</v>
      </c>
      <c r="I9" s="5"/>
      <c r="J9" s="22">
        <f t="shared" si="0"/>
        <v>1230</v>
      </c>
      <c r="K9" s="23">
        <f t="shared" si="1"/>
        <v>1300</v>
      </c>
      <c r="L9" s="6"/>
    </row>
    <row r="10" spans="1:12" ht="12.75">
      <c r="A10" s="4"/>
      <c r="B10" s="25" t="s">
        <v>12</v>
      </c>
      <c r="C10" s="26" t="s">
        <v>13</v>
      </c>
      <c r="D10" s="9">
        <v>800</v>
      </c>
      <c r="E10" s="27">
        <v>500</v>
      </c>
      <c r="F10" s="27">
        <v>1300</v>
      </c>
      <c r="G10" s="27">
        <v>500</v>
      </c>
      <c r="H10" s="28">
        <v>800</v>
      </c>
      <c r="I10" s="5"/>
      <c r="J10" s="22">
        <f t="shared" si="0"/>
        <v>3100</v>
      </c>
      <c r="K10" s="23">
        <f t="shared" si="1"/>
        <v>3100</v>
      </c>
      <c r="L10" s="6"/>
    </row>
    <row r="11" spans="1:12" ht="12.75">
      <c r="A11" s="4"/>
      <c r="B11" s="25">
        <v>2</v>
      </c>
      <c r="C11" s="29" t="s">
        <v>14</v>
      </c>
      <c r="D11" s="30">
        <v>50</v>
      </c>
      <c r="E11" s="27">
        <v>180</v>
      </c>
      <c r="F11" s="27">
        <v>300</v>
      </c>
      <c r="G11" s="27">
        <v>150</v>
      </c>
      <c r="H11" s="28">
        <v>320</v>
      </c>
      <c r="I11" s="5"/>
      <c r="J11" s="22">
        <f t="shared" si="0"/>
        <v>680</v>
      </c>
      <c r="K11" s="23">
        <f t="shared" si="1"/>
        <v>950</v>
      </c>
      <c r="L11" s="6"/>
    </row>
    <row r="12" spans="1:12" ht="12.75">
      <c r="A12" s="4"/>
      <c r="B12" s="25">
        <v>3</v>
      </c>
      <c r="C12" s="29" t="s">
        <v>49</v>
      </c>
      <c r="D12" s="81">
        <v>100</v>
      </c>
      <c r="E12" s="79">
        <v>80</v>
      </c>
      <c r="F12" s="79">
        <v>900</v>
      </c>
      <c r="G12" s="79">
        <v>500</v>
      </c>
      <c r="H12" s="80">
        <v>150</v>
      </c>
      <c r="I12" s="5"/>
      <c r="J12" s="22">
        <f t="shared" si="0"/>
        <v>1580</v>
      </c>
      <c r="K12" s="23">
        <f t="shared" si="1"/>
        <v>1630</v>
      </c>
      <c r="L12" s="6"/>
    </row>
    <row r="13" spans="1:12" ht="25.5">
      <c r="A13" s="4"/>
      <c r="B13" s="25">
        <v>4</v>
      </c>
      <c r="C13" s="29" t="s">
        <v>16</v>
      </c>
      <c r="D13" s="18">
        <v>50</v>
      </c>
      <c r="E13" s="27">
        <v>10</v>
      </c>
      <c r="F13" s="27">
        <v>40</v>
      </c>
      <c r="G13" s="27">
        <v>10</v>
      </c>
      <c r="H13" s="28">
        <v>30</v>
      </c>
      <c r="I13" s="5"/>
      <c r="J13" s="22">
        <f t="shared" si="0"/>
        <v>110</v>
      </c>
      <c r="K13" s="23">
        <f t="shared" si="1"/>
        <v>90</v>
      </c>
      <c r="L13" s="6"/>
    </row>
    <row r="14" spans="1:12" ht="12.75">
      <c r="A14" s="4"/>
      <c r="B14" s="25">
        <v>5</v>
      </c>
      <c r="C14" s="29" t="s">
        <v>17</v>
      </c>
      <c r="D14" s="22">
        <f>+D15+D16</f>
        <v>-70</v>
      </c>
      <c r="E14" s="31">
        <f>+E15+E16</f>
        <v>0</v>
      </c>
      <c r="F14" s="31">
        <f>+F15+F16</f>
        <v>140</v>
      </c>
      <c r="G14" s="31">
        <f>+G15+G16</f>
        <v>20</v>
      </c>
      <c r="H14" s="23">
        <f>+H15+H16</f>
        <v>130</v>
      </c>
      <c r="I14" s="5"/>
      <c r="J14" s="22">
        <f t="shared" si="0"/>
        <v>90</v>
      </c>
      <c r="K14" s="23">
        <f t="shared" si="1"/>
        <v>290</v>
      </c>
      <c r="L14" s="6"/>
    </row>
    <row r="15" spans="1:12" ht="12.75">
      <c r="A15" s="4"/>
      <c r="B15" s="25" t="s">
        <v>18</v>
      </c>
      <c r="C15" s="29" t="s">
        <v>19</v>
      </c>
      <c r="D15" s="18">
        <v>80</v>
      </c>
      <c r="E15" s="27">
        <v>50</v>
      </c>
      <c r="F15" s="27">
        <v>120</v>
      </c>
      <c r="G15" s="27">
        <v>-40</v>
      </c>
      <c r="H15" s="28">
        <v>80</v>
      </c>
      <c r="I15" s="5"/>
      <c r="J15" s="22">
        <f t="shared" si="0"/>
        <v>210</v>
      </c>
      <c r="K15" s="23">
        <f t="shared" si="1"/>
        <v>210</v>
      </c>
      <c r="L15" s="6"/>
    </row>
    <row r="16" spans="1:12" ht="12.75">
      <c r="A16" s="4"/>
      <c r="B16" s="25" t="s">
        <v>20</v>
      </c>
      <c r="C16" s="29" t="s">
        <v>21</v>
      </c>
      <c r="D16" s="18">
        <v>-150</v>
      </c>
      <c r="E16" s="27">
        <v>-50</v>
      </c>
      <c r="F16" s="27">
        <v>20</v>
      </c>
      <c r="G16" s="27">
        <v>60</v>
      </c>
      <c r="H16" s="28">
        <v>50</v>
      </c>
      <c r="I16" s="5"/>
      <c r="J16" s="22">
        <f t="shared" si="0"/>
        <v>-120</v>
      </c>
      <c r="K16" s="23">
        <f t="shared" si="1"/>
        <v>80</v>
      </c>
      <c r="L16" s="6"/>
    </row>
    <row r="17" spans="1:12" ht="16.5" customHeight="1">
      <c r="A17" s="4"/>
      <c r="B17" s="25">
        <v>6</v>
      </c>
      <c r="C17" s="29" t="s">
        <v>22</v>
      </c>
      <c r="D17" s="18"/>
      <c r="E17" s="27"/>
      <c r="F17" s="27"/>
      <c r="G17" s="27"/>
      <c r="H17" s="28"/>
      <c r="I17" s="5"/>
      <c r="J17" s="22">
        <f t="shared" si="0"/>
        <v>0</v>
      </c>
      <c r="K17" s="23">
        <f t="shared" si="1"/>
        <v>0</v>
      </c>
      <c r="L17" s="6"/>
    </row>
    <row r="18" spans="1:12" ht="18" customHeight="1" thickBot="1">
      <c r="A18" s="4"/>
      <c r="B18" s="32" t="s">
        <v>23</v>
      </c>
      <c r="C18" s="33" t="s">
        <v>48</v>
      </c>
      <c r="D18" s="34">
        <f>+D8-D10+D11-D12+D13+D14+D17</f>
        <v>11630</v>
      </c>
      <c r="E18" s="35">
        <f>+E8-E10+E11-E12+E13+E14+E17</f>
        <v>18110</v>
      </c>
      <c r="F18" s="35">
        <f>+F8-F10+F11-F12+F13+F14+F17</f>
        <v>23280</v>
      </c>
      <c r="G18" s="35">
        <f>+G8-G10+G11-G12+G13+G14+G17</f>
        <v>11180</v>
      </c>
      <c r="H18" s="36">
        <f>+H8-H10+H11-H12+H13+H14+H17</f>
        <v>14530</v>
      </c>
      <c r="I18" s="7"/>
      <c r="J18" s="34">
        <f t="shared" si="0"/>
        <v>64200</v>
      </c>
      <c r="K18" s="36">
        <f t="shared" si="1"/>
        <v>67100</v>
      </c>
      <c r="L18" s="6"/>
    </row>
    <row r="19" spans="1:12" ht="21" customHeight="1" thickTop="1">
      <c r="A19" s="4"/>
      <c r="B19" s="25">
        <v>2</v>
      </c>
      <c r="C19" s="24" t="s">
        <v>24</v>
      </c>
      <c r="D19" s="9">
        <v>4500</v>
      </c>
      <c r="E19" s="24">
        <v>3600</v>
      </c>
      <c r="F19" s="24">
        <v>7000</v>
      </c>
      <c r="G19" s="24">
        <v>6500</v>
      </c>
      <c r="H19" s="37">
        <v>4900</v>
      </c>
      <c r="I19" s="5"/>
      <c r="J19" s="22">
        <f t="shared" si="0"/>
        <v>21600</v>
      </c>
      <c r="K19" s="23">
        <f t="shared" si="1"/>
        <v>22000</v>
      </c>
      <c r="L19" s="6"/>
    </row>
    <row r="20" spans="1:12" ht="12.75">
      <c r="A20" s="4"/>
      <c r="B20" s="25">
        <v>3</v>
      </c>
      <c r="C20" s="24" t="s">
        <v>25</v>
      </c>
      <c r="D20" s="9">
        <v>1700</v>
      </c>
      <c r="E20" s="24">
        <v>1400</v>
      </c>
      <c r="F20" s="24">
        <v>1500</v>
      </c>
      <c r="G20" s="24">
        <v>1700</v>
      </c>
      <c r="H20" s="37">
        <v>2400</v>
      </c>
      <c r="I20" s="5"/>
      <c r="J20" s="22">
        <f t="shared" si="0"/>
        <v>6300</v>
      </c>
      <c r="K20" s="23">
        <f t="shared" si="1"/>
        <v>7000</v>
      </c>
      <c r="L20" s="6"/>
    </row>
    <row r="21" spans="1:12" ht="12.75">
      <c r="A21" s="4"/>
      <c r="B21" s="25" t="s">
        <v>15</v>
      </c>
      <c r="C21" s="24" t="s">
        <v>41</v>
      </c>
      <c r="D21" s="9"/>
      <c r="E21" s="24"/>
      <c r="F21" s="24"/>
      <c r="G21" s="24"/>
      <c r="H21" s="37"/>
      <c r="I21" s="5"/>
      <c r="J21" s="22">
        <f t="shared" si="0"/>
        <v>0</v>
      </c>
      <c r="K21" s="23">
        <f t="shared" si="1"/>
        <v>0</v>
      </c>
      <c r="L21" s="6"/>
    </row>
    <row r="22" spans="1:12" ht="12.75">
      <c r="A22" s="4"/>
      <c r="B22" s="38">
        <v>4</v>
      </c>
      <c r="C22" s="39" t="s">
        <v>26</v>
      </c>
      <c r="D22" s="40">
        <v>30</v>
      </c>
      <c r="E22" s="41">
        <v>60</v>
      </c>
      <c r="F22" s="41">
        <v>80</v>
      </c>
      <c r="G22" s="41">
        <v>40</v>
      </c>
      <c r="H22" s="42">
        <v>40</v>
      </c>
      <c r="I22" s="5"/>
      <c r="J22" s="22">
        <f t="shared" si="0"/>
        <v>210</v>
      </c>
      <c r="K22" s="23">
        <f t="shared" si="1"/>
        <v>220</v>
      </c>
      <c r="L22" s="6"/>
    </row>
    <row r="23" spans="1:12" ht="21.75" customHeight="1" thickBot="1">
      <c r="A23" s="4"/>
      <c r="B23" s="43" t="s">
        <v>27</v>
      </c>
      <c r="C23" s="44" t="s">
        <v>42</v>
      </c>
      <c r="D23" s="45">
        <f>+D22+D20-D21+D19</f>
        <v>6230</v>
      </c>
      <c r="E23" s="46">
        <f>+E22+E20-E21+E19</f>
        <v>5060</v>
      </c>
      <c r="F23" s="46">
        <f>+F22+F20-F21+F19</f>
        <v>8580</v>
      </c>
      <c r="G23" s="46">
        <f>+G22+G20-G21+G19</f>
        <v>8240</v>
      </c>
      <c r="H23" s="47">
        <f>+H22+H20-H21+H19</f>
        <v>7340</v>
      </c>
      <c r="I23" s="7"/>
      <c r="J23" s="34">
        <f t="shared" si="0"/>
        <v>28110</v>
      </c>
      <c r="K23" s="36">
        <f t="shared" si="1"/>
        <v>29220</v>
      </c>
      <c r="L23" s="6"/>
    </row>
    <row r="24" spans="1:12" ht="22.5" customHeight="1" thickBot="1" thickTop="1">
      <c r="A24" s="4"/>
      <c r="B24" s="32" t="s">
        <v>28</v>
      </c>
      <c r="C24" s="48" t="s">
        <v>29</v>
      </c>
      <c r="D24" s="49">
        <f>+D18-D23</f>
        <v>5400</v>
      </c>
      <c r="E24" s="35">
        <f>+E18-E23</f>
        <v>13050</v>
      </c>
      <c r="F24" s="35">
        <f>+F18-F23</f>
        <v>14700</v>
      </c>
      <c r="G24" s="35">
        <f>+G18-G23</f>
        <v>2940</v>
      </c>
      <c r="H24" s="36">
        <f>+H18-H23</f>
        <v>7190</v>
      </c>
      <c r="I24" s="7"/>
      <c r="J24" s="34">
        <f t="shared" si="0"/>
        <v>36090</v>
      </c>
      <c r="K24" s="36">
        <f t="shared" si="1"/>
        <v>37880</v>
      </c>
      <c r="L24" s="6"/>
    </row>
    <row r="25" spans="1:12" ht="21.75" customHeight="1" thickBot="1" thickTop="1">
      <c r="A25" s="4"/>
      <c r="B25" s="32" t="s">
        <v>30</v>
      </c>
      <c r="C25" s="50" t="s">
        <v>43</v>
      </c>
      <c r="D25" s="51"/>
      <c r="E25" s="51"/>
      <c r="F25" s="51"/>
      <c r="G25" s="51"/>
      <c r="H25" s="52"/>
      <c r="I25" s="5"/>
      <c r="J25" s="53"/>
      <c r="K25" s="54">
        <f>+K24/K18*100</f>
        <v>56.45305514157973</v>
      </c>
      <c r="L25" s="6"/>
    </row>
    <row r="26" spans="1:12" ht="22.5" customHeight="1" thickBot="1" thickTop="1">
      <c r="A26" s="4"/>
      <c r="B26" s="32" t="s">
        <v>31</v>
      </c>
      <c r="C26" s="55" t="s">
        <v>32</v>
      </c>
      <c r="D26" s="55"/>
      <c r="E26" s="55"/>
      <c r="F26" s="55"/>
      <c r="G26" s="55"/>
      <c r="H26" s="56"/>
      <c r="I26" s="5"/>
      <c r="J26" s="57">
        <v>1</v>
      </c>
      <c r="K26" s="58">
        <v>1.015</v>
      </c>
      <c r="L26" s="6"/>
    </row>
    <row r="27" spans="1:12" ht="20.25" customHeight="1" thickBot="1" thickTop="1">
      <c r="A27" s="4"/>
      <c r="B27" s="32" t="s">
        <v>33</v>
      </c>
      <c r="C27" s="55" t="s">
        <v>47</v>
      </c>
      <c r="D27" s="55"/>
      <c r="E27" s="55"/>
      <c r="F27" s="55"/>
      <c r="G27" s="55"/>
      <c r="H27" s="56"/>
      <c r="I27" s="5"/>
      <c r="J27" s="59"/>
      <c r="K27" s="60">
        <f>+K18/K26*K25/100</f>
        <v>37320.19704433498</v>
      </c>
      <c r="L27" s="6"/>
    </row>
    <row r="28" spans="1:12" ht="22.5" customHeight="1" thickBot="1" thickTop="1">
      <c r="A28" s="4"/>
      <c r="B28" s="32" t="s">
        <v>34</v>
      </c>
      <c r="C28" s="55" t="s">
        <v>46</v>
      </c>
      <c r="D28" s="61"/>
      <c r="E28" s="61"/>
      <c r="F28" s="61"/>
      <c r="G28" s="61"/>
      <c r="H28" s="62"/>
      <c r="I28" s="5"/>
      <c r="J28" s="63">
        <v>100</v>
      </c>
      <c r="K28" s="78">
        <f>100+(K27-J24)/ABS(J24)*100</f>
        <v>103.40869228133826</v>
      </c>
      <c r="L28" s="6"/>
    </row>
    <row r="29" spans="1:12" ht="23.25" customHeight="1" thickBot="1" thickTop="1">
      <c r="A29" s="4"/>
      <c r="B29" s="32" t="s">
        <v>35</v>
      </c>
      <c r="C29" s="48" t="s">
        <v>36</v>
      </c>
      <c r="D29" s="64">
        <v>4876</v>
      </c>
      <c r="E29" s="48">
        <v>4486</v>
      </c>
      <c r="F29" s="48">
        <v>4415</v>
      </c>
      <c r="G29" s="48">
        <v>4399</v>
      </c>
      <c r="H29" s="65">
        <v>4382</v>
      </c>
      <c r="I29" s="7"/>
      <c r="J29" s="34">
        <f>+(D29+E29+F29+G29)/4</f>
        <v>4544</v>
      </c>
      <c r="K29" s="36">
        <f>+(H29+G29+F29+E29)/4</f>
        <v>4420.5</v>
      </c>
      <c r="L29" s="6"/>
    </row>
    <row r="30" spans="1:12" ht="23.25" customHeight="1" thickBot="1" thickTop="1">
      <c r="A30" s="4"/>
      <c r="B30" s="66" t="s">
        <v>37</v>
      </c>
      <c r="C30" s="50" t="s">
        <v>44</v>
      </c>
      <c r="D30" s="61"/>
      <c r="E30" s="61"/>
      <c r="F30" s="61"/>
      <c r="G30" s="61"/>
      <c r="H30" s="62"/>
      <c r="I30" s="5"/>
      <c r="J30" s="63">
        <v>100</v>
      </c>
      <c r="K30" s="67">
        <f>+K29/J29*100</f>
        <v>97.28213028169014</v>
      </c>
      <c r="L30" s="6"/>
    </row>
    <row r="31" spans="1:12" ht="24" customHeight="1" thickBot="1" thickTop="1">
      <c r="A31" s="4"/>
      <c r="B31" s="32" t="s">
        <v>38</v>
      </c>
      <c r="C31" s="48" t="s">
        <v>45</v>
      </c>
      <c r="D31" s="55"/>
      <c r="E31" s="55"/>
      <c r="F31" s="55"/>
      <c r="G31" s="55"/>
      <c r="H31" s="56"/>
      <c r="I31" s="5"/>
      <c r="J31" s="63"/>
      <c r="K31" s="77">
        <f>+K28/K30*100-100</f>
        <v>6.2977259871962445</v>
      </c>
      <c r="L31" s="6"/>
    </row>
    <row r="32" spans="1:12" ht="17.25" customHeight="1" thickTop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7" t="s">
        <v>39</v>
      </c>
      <c r="C33" s="5" t="s">
        <v>40</v>
      </c>
      <c r="D33" s="5"/>
      <c r="E33" s="5"/>
      <c r="F33" s="5"/>
      <c r="G33" s="5"/>
      <c r="H33" s="5"/>
      <c r="I33" s="5"/>
      <c r="J33" s="5"/>
      <c r="K33" s="5"/>
      <c r="L33" s="6"/>
    </row>
    <row r="34" spans="1:12" ht="13.5" thickBo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</row>
  </sheetData>
  <mergeCells count="2">
    <mergeCell ref="J5:K5"/>
    <mergeCell ref="D5:G5"/>
  </mergeCells>
  <printOptions/>
  <pageMargins left="1.68" right="0.7480314960629921" top="0.55" bottom="0.6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NSI</cp:lastModifiedBy>
  <cp:lastPrinted>2007-06-13T08:27:39Z</cp:lastPrinted>
  <dcterms:created xsi:type="dcterms:W3CDTF">2002-03-14T10:37:48Z</dcterms:created>
  <dcterms:modified xsi:type="dcterms:W3CDTF">2007-06-20T08:53:59Z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294045819</vt:i4>
  </property>
  <property fmtid="{D5CDD505-2E9C-101B-9397-08002B2CF9AE}" pid="3" name="_EmailSubject">
    <vt:lpwstr>metodika pms 111</vt:lpwstr>
  </property>
  <property fmtid="{D5CDD505-2E9C-101B-9397-08002B2CF9AE}" pid="4" name="_AuthorEmail">
    <vt:lpwstr>Tzmikova@NSI.bg</vt:lpwstr>
  </property>
  <property fmtid="{D5CDD505-2E9C-101B-9397-08002B2CF9AE}" pid="5" name="_AuthorEmailDisplayName">
    <vt:lpwstr>Tzveta Mikova</vt:lpwstr>
  </property>
  <property fmtid="{D5CDD505-2E9C-101B-9397-08002B2CF9AE}" pid="6" name="_PreviousAdHocReviewCycleID">
    <vt:i4>806190744</vt:i4>
  </property>
  <property fmtid="{D5CDD505-2E9C-101B-9397-08002B2CF9AE}" pid="7" name="_ReviewingToolsShownOnce">
    <vt:lpwstr/>
  </property>
</Properties>
</file>