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stand" sheetId="1" r:id="rId1"/>
    <sheet name="supl" sheetId="2" r:id="rId2"/>
    <sheet name="Sheet3" sheetId="3" r:id="rId3"/>
  </sheets>
  <definedNames>
    <definedName name="_xlnm.Print_Area" localSheetId="0">'stand'!$A$1:$L$32</definedName>
    <definedName name="_xlnm.Print_Area" localSheetId="1">'supl'!$A$1:$L$26</definedName>
  </definedNames>
  <calcPr fullCalcOnLoad="1"/>
</workbook>
</file>

<file path=xl/sharedStrings.xml><?xml version="1.0" encoding="utf-8"?>
<sst xmlns="http://schemas.openxmlformats.org/spreadsheetml/2006/main" count="159" uniqueCount="113">
  <si>
    <t>Периоди Q1 - Q1</t>
  </si>
  <si>
    <t>Показатели</t>
  </si>
  <si>
    <t>Q1</t>
  </si>
  <si>
    <t>Q2</t>
  </si>
  <si>
    <t>Q3</t>
  </si>
  <si>
    <t>Q4</t>
  </si>
  <si>
    <t>базисен</t>
  </si>
  <si>
    <t>отчетен</t>
  </si>
  <si>
    <t>6 =1+2+3+4</t>
  </si>
  <si>
    <t>7=2+3+4+5</t>
  </si>
  <si>
    <t>Нетни приходи  от продажби</t>
  </si>
  <si>
    <t>1a</t>
  </si>
  <si>
    <t xml:space="preserve">      на стоки</t>
  </si>
  <si>
    <t>1b</t>
  </si>
  <si>
    <t xml:space="preserve">      на ДМА, НМА и материали</t>
  </si>
  <si>
    <t>Други приходи</t>
  </si>
  <si>
    <t>3a</t>
  </si>
  <si>
    <t>Разходи за придобиване и ликвидация на ДМНА*</t>
  </si>
  <si>
    <t xml:space="preserve">Изменение на запасите </t>
  </si>
  <si>
    <t>5а</t>
  </si>
  <si>
    <t xml:space="preserve">      готова продукция</t>
  </si>
  <si>
    <t>5b</t>
  </si>
  <si>
    <t xml:space="preserve">      незавършено производство</t>
  </si>
  <si>
    <t>Субсидии върху продуктите</t>
  </si>
  <si>
    <t>А</t>
  </si>
  <si>
    <t>Разходи за материали</t>
  </si>
  <si>
    <t>Разходи за външни услуги</t>
  </si>
  <si>
    <t>Разходи за социални застраховки</t>
  </si>
  <si>
    <t>Други разходи</t>
  </si>
  <si>
    <t>B</t>
  </si>
  <si>
    <t>Междинно потребление (2+3-3a+4)</t>
  </si>
  <si>
    <t>C</t>
  </si>
  <si>
    <t>Добавена стойност (А-B)</t>
  </si>
  <si>
    <t>D</t>
  </si>
  <si>
    <t>Индекс на цените на продукцията - отчетен спрямо базисен период</t>
  </si>
  <si>
    <t>F</t>
  </si>
  <si>
    <t>G</t>
  </si>
  <si>
    <t>Среден списъчен брой на наетия персонал</t>
  </si>
  <si>
    <r>
      <t xml:space="preserve">Индекс на изменение на персонала - % </t>
    </r>
    <r>
      <rPr>
        <b/>
        <i/>
        <sz val="10"/>
        <rFont val="Times New Roman Cyr"/>
        <family val="1"/>
      </rPr>
      <t>(G,k7)/(G,k6)*100</t>
    </r>
  </si>
  <si>
    <t>H</t>
  </si>
  <si>
    <t>*</t>
  </si>
  <si>
    <t>ДМНА - дълготрайни материални и нематериални активи</t>
  </si>
  <si>
    <t>Е</t>
  </si>
  <si>
    <t>Дефлатор на междинното потребление - отчетен спрямо базисен период</t>
  </si>
  <si>
    <t>I</t>
  </si>
  <si>
    <t>J</t>
  </si>
  <si>
    <t>Ja</t>
  </si>
  <si>
    <t>K</t>
  </si>
  <si>
    <r>
      <t xml:space="preserve">Брутна продукция през отчетния период по съпоставими цени от базисния период - </t>
    </r>
    <r>
      <rPr>
        <b/>
        <i/>
        <sz val="10"/>
        <rFont val="Times New Roman Cyr"/>
        <family val="1"/>
      </rPr>
      <t>(A,k7)/(D,k7)</t>
    </r>
  </si>
  <si>
    <r>
      <t>Междинно потребление през отчетния период по съпоставими цени от базисния период -</t>
    </r>
    <r>
      <rPr>
        <b/>
        <i/>
        <sz val="10"/>
        <rFont val="Times New Roman Cyr"/>
        <family val="1"/>
      </rPr>
      <t xml:space="preserve"> (B,k7)/(E,k7)</t>
    </r>
  </si>
  <si>
    <r>
      <t xml:space="preserve">Добавена стойност през отчетния период по съпоставими цени от базисния период - </t>
    </r>
    <r>
      <rPr>
        <b/>
        <i/>
        <sz val="10"/>
        <rFont val="Times New Roman Cyr"/>
        <family val="1"/>
      </rPr>
      <t>(F,k7) - (G,k7)</t>
    </r>
  </si>
  <si>
    <r>
      <t xml:space="preserve">Индекс на физически обем на добавената стойност през отчетния спрямо базисния период % - </t>
    </r>
    <r>
      <rPr>
        <b/>
        <i/>
        <sz val="10"/>
        <rFont val="Times New Roman Cyr"/>
        <family val="1"/>
      </rPr>
      <t>(H,k7)/(C,k6)*100</t>
    </r>
  </si>
  <si>
    <r>
      <t xml:space="preserve">Изменение на добавената стойност на един зает % </t>
    </r>
    <r>
      <rPr>
        <b/>
        <i/>
        <sz val="10"/>
        <rFont val="Times New Roman Cyr"/>
        <family val="1"/>
      </rPr>
      <t>(I,k7)/(Ja,k7)*100 - 100</t>
    </r>
  </si>
  <si>
    <t>Видове производствени разходи</t>
  </si>
  <si>
    <t xml:space="preserve">  разход 1</t>
  </si>
  <si>
    <t xml:space="preserve">  разход 2</t>
  </si>
  <si>
    <t xml:space="preserve">  разход 3</t>
  </si>
  <si>
    <t xml:space="preserve">  разход 4</t>
  </si>
  <si>
    <t xml:space="preserve">  разход 5</t>
  </si>
  <si>
    <t xml:space="preserve">  разход 6</t>
  </si>
  <si>
    <t xml:space="preserve">  разход 7</t>
  </si>
  <si>
    <t xml:space="preserve">  разход 8</t>
  </si>
  <si>
    <t xml:space="preserve">  разход 9</t>
  </si>
  <si>
    <t xml:space="preserve">  разход 10</t>
  </si>
  <si>
    <t xml:space="preserve">  разход 11</t>
  </si>
  <si>
    <t xml:space="preserve">  разход 12</t>
  </si>
  <si>
    <t xml:space="preserve">  разход 13</t>
  </si>
  <si>
    <t xml:space="preserve">  разход 14</t>
  </si>
  <si>
    <t xml:space="preserve">  разход 15</t>
  </si>
  <si>
    <t>количество</t>
  </si>
  <si>
    <t xml:space="preserve">цена </t>
  </si>
  <si>
    <t>отчетен период</t>
  </si>
  <si>
    <t>базисен период</t>
  </si>
  <si>
    <t>индекси на цени</t>
  </si>
  <si>
    <t>а</t>
  </si>
  <si>
    <t>б</t>
  </si>
  <si>
    <t>лева</t>
  </si>
  <si>
    <t>тона</t>
  </si>
  <si>
    <t>х литра</t>
  </si>
  <si>
    <t>квтч</t>
  </si>
  <si>
    <t>куб м</t>
  </si>
  <si>
    <t>стойност през отчетния период по цени от базисния период</t>
  </si>
  <si>
    <t xml:space="preserve">    дял в междинното потребление</t>
  </si>
  <si>
    <t>%</t>
  </si>
  <si>
    <t>коеф</t>
  </si>
  <si>
    <t>Примерна таблица за изчисляване на независим дефлатор на междинното потребление</t>
  </si>
  <si>
    <t>Междинно потребление:</t>
  </si>
  <si>
    <t xml:space="preserve">   текущи цени</t>
  </si>
  <si>
    <t xml:space="preserve">   цени на базисен период</t>
  </si>
  <si>
    <t xml:space="preserve">лева </t>
  </si>
  <si>
    <t xml:space="preserve">   индекс на физически обем</t>
  </si>
  <si>
    <t>стойност лева</t>
  </si>
  <si>
    <t>забележка</t>
  </si>
  <si>
    <t>Предполага се, че тези разходи не могат да се измерят количествено - напр. Услуги, за целта е удачно използването на тримесечни индекси на потребителски цени на НСИ за целите на Методиката</t>
  </si>
  <si>
    <t>Съгласно Методиката, общата стойност на видовете междинни разходи през отчетния период следва да покрива поне 70 % от общата стойност на междинното потребление</t>
  </si>
  <si>
    <t xml:space="preserve">   дефлатор</t>
  </si>
  <si>
    <t>в</t>
  </si>
  <si>
    <t>общо разходи 1 - 14</t>
  </si>
  <si>
    <t>15а</t>
  </si>
  <si>
    <t>16а</t>
  </si>
  <si>
    <t>16б</t>
  </si>
  <si>
    <t>16в</t>
  </si>
  <si>
    <t>16г</t>
  </si>
  <si>
    <t>7=5/2</t>
  </si>
  <si>
    <t>8=3/7</t>
  </si>
  <si>
    <t>Изчисление: (р15,к3)/(р15,к7)</t>
  </si>
  <si>
    <t>Изчисление: (р16а,к3)/(р16б,к3)</t>
  </si>
  <si>
    <t>Изчисление: (р16в,к3)/(р16а,к7)</t>
  </si>
  <si>
    <t>Стойностите в к.8 могат директно да се изчислят, като се умножат количествата през отчетния период от к.1 и цените от базисния период от к.5</t>
  </si>
  <si>
    <t>Брутна продукция (1-1b+2-3+4+5+6)</t>
  </si>
  <si>
    <t>Отчетна стойност на продадените стоки</t>
  </si>
  <si>
    <t>Методика за изчисляване коефициента на изменението на добавената стойност на един зает - 2007</t>
  </si>
  <si>
    <t>Изчислителни процедури за прилагане на метода на двойно дефлиране на добавената стойност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</si>
</sst>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0"/>
    <numFmt numFmtId="175" formatCode="0.0"/>
    <numFmt numFmtId="176" formatCode="0.0000"/>
    <numFmt numFmtId="177" formatCode="0.000000"/>
    <numFmt numFmtId="178" formatCode="0.0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12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b/>
      <i/>
      <sz val="10"/>
      <name val="Times New Roman Cyr"/>
      <family val="1"/>
    </font>
    <font>
      <i/>
      <sz val="8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2" fontId="2" fillId="0" borderId="9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3" borderId="9" xfId="0" applyNumberFormat="1" applyFont="1" applyFill="1" applyBorder="1" applyAlignment="1">
      <alignment/>
    </xf>
    <xf numFmtId="172" fontId="5" fillId="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72" fontId="2" fillId="0" borderId="9" xfId="0" applyNumberFormat="1" applyFont="1" applyBorder="1" applyAlignment="1">
      <alignment/>
    </xf>
    <xf numFmtId="172" fontId="5" fillId="3" borderId="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 horizontal="left" wrapText="1"/>
    </xf>
    <xf numFmtId="172" fontId="6" fillId="3" borderId="17" xfId="0" applyNumberFormat="1" applyFont="1" applyFill="1" applyBorder="1" applyAlignment="1">
      <alignment/>
    </xf>
    <xf numFmtId="172" fontId="6" fillId="3" borderId="16" xfId="0" applyNumberFormat="1" applyFont="1" applyFill="1" applyBorder="1" applyAlignment="1">
      <alignment/>
    </xf>
    <xf numFmtId="172" fontId="6" fillId="3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172" fontId="6" fillId="3" borderId="23" xfId="0" applyNumberFormat="1" applyFont="1" applyFill="1" applyBorder="1" applyAlignment="1">
      <alignment/>
    </xf>
    <xf numFmtId="172" fontId="6" fillId="3" borderId="22" xfId="0" applyNumberFormat="1" applyFont="1" applyFill="1" applyBorder="1" applyAlignment="1">
      <alignment/>
    </xf>
    <xf numFmtId="172" fontId="6" fillId="3" borderId="24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72" fontId="6" fillId="3" borderId="2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74" fontId="5" fillId="3" borderId="17" xfId="0" applyNumberFormat="1" applyFont="1" applyFill="1" applyBorder="1" applyAlignment="1">
      <alignment/>
    </xf>
    <xf numFmtId="17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5" fontId="5" fillId="3" borderId="17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1" fontId="6" fillId="3" borderId="18" xfId="0" applyNumberFormat="1" applyFont="1" applyFill="1" applyBorder="1" applyAlignment="1">
      <alignment/>
    </xf>
    <xf numFmtId="175" fontId="6" fillId="3" borderId="18" xfId="0" applyNumberFormat="1" applyFont="1" applyFill="1" applyBorder="1" applyAlignment="1">
      <alignment/>
    </xf>
    <xf numFmtId="174" fontId="6" fillId="3" borderId="32" xfId="0" applyNumberFormat="1" applyFont="1" applyFill="1" applyBorder="1" applyAlignment="1">
      <alignment/>
    </xf>
    <xf numFmtId="175" fontId="6" fillId="3" borderId="17" xfId="0" applyNumberFormat="1" applyFont="1" applyFill="1" applyBorder="1" applyAlignment="1">
      <alignment/>
    </xf>
    <xf numFmtId="175" fontId="6" fillId="3" borderId="28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0" fontId="9" fillId="0" borderId="30" xfId="0" applyFont="1" applyBorder="1" applyAlignment="1">
      <alignment/>
    </xf>
    <xf numFmtId="174" fontId="9" fillId="0" borderId="3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172" fontId="2" fillId="0" borderId="0" xfId="0" applyNumberFormat="1" applyFont="1" applyFill="1" applyBorder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/>
      <protection/>
    </xf>
    <xf numFmtId="172" fontId="2" fillId="0" borderId="9" xfId="0" applyNumberFormat="1" applyFont="1" applyFill="1" applyBorder="1" applyAlignment="1" applyProtection="1">
      <alignment/>
      <protection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4.28125" style="4" customWidth="1"/>
    <col min="3" max="3" width="47.28125" style="4" customWidth="1"/>
    <col min="4" max="8" width="9.140625" style="4" customWidth="1"/>
    <col min="9" max="9" width="3.28125" style="4" customWidth="1"/>
    <col min="10" max="11" width="11.28125" style="4" customWidth="1"/>
    <col min="12" max="12" width="3.57421875" style="4" customWidth="1"/>
    <col min="13" max="16384" width="9.140625" style="4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>
      <c r="A2" s="5"/>
      <c r="B2" s="6" t="s">
        <v>111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6.5" customHeight="1">
      <c r="A3" s="5"/>
      <c r="B3" s="9" t="s">
        <v>112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5"/>
      <c r="B4" s="10"/>
      <c r="C4" s="11"/>
      <c r="D4" s="93">
        <v>2006</v>
      </c>
      <c r="E4" s="94"/>
      <c r="F4" s="94"/>
      <c r="G4" s="94"/>
      <c r="H4" s="12">
        <v>2007</v>
      </c>
      <c r="I4" s="7"/>
      <c r="J4" s="95" t="s">
        <v>0</v>
      </c>
      <c r="K4" s="96"/>
      <c r="L4" s="8"/>
    </row>
    <row r="5" spans="1:12" ht="12.75">
      <c r="A5" s="5"/>
      <c r="B5" s="13"/>
      <c r="C5" s="14" t="s">
        <v>1</v>
      </c>
      <c r="D5" s="15" t="s">
        <v>2</v>
      </c>
      <c r="E5" s="16" t="s">
        <v>3</v>
      </c>
      <c r="F5" s="16" t="s">
        <v>4</v>
      </c>
      <c r="G5" s="16" t="s">
        <v>5</v>
      </c>
      <c r="H5" s="16" t="s">
        <v>2</v>
      </c>
      <c r="I5" s="7"/>
      <c r="J5" s="17" t="s">
        <v>6</v>
      </c>
      <c r="K5" s="17" t="s">
        <v>7</v>
      </c>
      <c r="L5" s="8"/>
    </row>
    <row r="6" spans="1:12" ht="12.75">
      <c r="A6" s="5"/>
      <c r="B6" s="18"/>
      <c r="C6" s="19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1"/>
      <c r="J6" s="20" t="s">
        <v>8</v>
      </c>
      <c r="K6" s="20" t="s">
        <v>9</v>
      </c>
      <c r="L6" s="8"/>
    </row>
    <row r="7" spans="1:14" ht="22.5" customHeight="1">
      <c r="A7" s="5"/>
      <c r="B7" s="22">
        <v>1</v>
      </c>
      <c r="C7" s="23" t="s">
        <v>10</v>
      </c>
      <c r="D7" s="24">
        <v>12500</v>
      </c>
      <c r="E7" s="25">
        <v>18500</v>
      </c>
      <c r="F7" s="26">
        <v>25000</v>
      </c>
      <c r="G7" s="26">
        <v>12000</v>
      </c>
      <c r="H7" s="27">
        <v>15000</v>
      </c>
      <c r="I7" s="7"/>
      <c r="J7" s="28">
        <f aca="true" t="shared" si="0" ref="J7:J23">+D7+E7+F7+G7</f>
        <v>68000</v>
      </c>
      <c r="K7" s="29">
        <f aca="true" t="shared" si="1" ref="K7:K23">+H7+G7+F7+E7</f>
        <v>70500</v>
      </c>
      <c r="L7" s="8"/>
      <c r="N7" s="30"/>
    </row>
    <row r="8" spans="1:12" ht="12.75">
      <c r="A8" s="5"/>
      <c r="B8" s="31" t="s">
        <v>11</v>
      </c>
      <c r="C8" s="32" t="s">
        <v>12</v>
      </c>
      <c r="D8" s="24">
        <v>130</v>
      </c>
      <c r="E8" s="33">
        <v>100</v>
      </c>
      <c r="F8" s="33">
        <v>600</v>
      </c>
      <c r="G8" s="33">
        <v>400</v>
      </c>
      <c r="H8" s="34">
        <v>200</v>
      </c>
      <c r="I8" s="7"/>
      <c r="J8" s="28">
        <f t="shared" si="0"/>
        <v>1230</v>
      </c>
      <c r="K8" s="29">
        <f t="shared" si="1"/>
        <v>1300</v>
      </c>
      <c r="L8" s="8"/>
    </row>
    <row r="9" spans="1:12" ht="12.75">
      <c r="A9" s="5"/>
      <c r="B9" s="31" t="s">
        <v>13</v>
      </c>
      <c r="C9" s="32" t="s">
        <v>14</v>
      </c>
      <c r="D9" s="13">
        <v>800</v>
      </c>
      <c r="E9" s="33">
        <v>500</v>
      </c>
      <c r="F9" s="33">
        <v>1300</v>
      </c>
      <c r="G9" s="33">
        <v>500</v>
      </c>
      <c r="H9" s="34">
        <v>800</v>
      </c>
      <c r="I9" s="7"/>
      <c r="J9" s="28">
        <f t="shared" si="0"/>
        <v>3100</v>
      </c>
      <c r="K9" s="29">
        <f t="shared" si="1"/>
        <v>3100</v>
      </c>
      <c r="L9" s="8"/>
    </row>
    <row r="10" spans="1:12" ht="12.75">
      <c r="A10" s="5"/>
      <c r="B10" s="31">
        <v>2</v>
      </c>
      <c r="C10" s="35" t="s">
        <v>15</v>
      </c>
      <c r="D10" s="36">
        <v>50</v>
      </c>
      <c r="E10" s="33">
        <v>180</v>
      </c>
      <c r="F10" s="33">
        <v>300</v>
      </c>
      <c r="G10" s="33">
        <v>150</v>
      </c>
      <c r="H10" s="34">
        <v>320</v>
      </c>
      <c r="I10" s="7"/>
      <c r="J10" s="28">
        <f t="shared" si="0"/>
        <v>680</v>
      </c>
      <c r="K10" s="29">
        <f t="shared" si="1"/>
        <v>950</v>
      </c>
      <c r="L10" s="8"/>
    </row>
    <row r="11" spans="1:12" ht="12.75">
      <c r="A11" s="5"/>
      <c r="B11" s="31">
        <v>3</v>
      </c>
      <c r="C11" s="35" t="s">
        <v>110</v>
      </c>
      <c r="D11" s="92">
        <v>100</v>
      </c>
      <c r="E11" s="90">
        <v>80</v>
      </c>
      <c r="F11" s="90">
        <v>900</v>
      </c>
      <c r="G11" s="90">
        <v>500</v>
      </c>
      <c r="H11" s="91">
        <v>150</v>
      </c>
      <c r="I11" s="7"/>
      <c r="J11" s="28">
        <f t="shared" si="0"/>
        <v>1580</v>
      </c>
      <c r="K11" s="29">
        <f t="shared" si="1"/>
        <v>1630</v>
      </c>
      <c r="L11" s="8"/>
    </row>
    <row r="12" spans="1:12" ht="12.75">
      <c r="A12" s="5"/>
      <c r="B12" s="31">
        <v>4</v>
      </c>
      <c r="C12" s="35" t="s">
        <v>17</v>
      </c>
      <c r="D12" s="24">
        <v>50</v>
      </c>
      <c r="E12" s="33">
        <v>10</v>
      </c>
      <c r="F12" s="33">
        <v>40</v>
      </c>
      <c r="G12" s="33">
        <v>10</v>
      </c>
      <c r="H12" s="34">
        <v>30</v>
      </c>
      <c r="I12" s="7"/>
      <c r="J12" s="28">
        <f t="shared" si="0"/>
        <v>110</v>
      </c>
      <c r="K12" s="29">
        <f t="shared" si="1"/>
        <v>90</v>
      </c>
      <c r="L12" s="8"/>
    </row>
    <row r="13" spans="1:12" ht="12.75">
      <c r="A13" s="5"/>
      <c r="B13" s="31">
        <v>5</v>
      </c>
      <c r="C13" s="35" t="s">
        <v>18</v>
      </c>
      <c r="D13" s="28">
        <f>+D14+D15</f>
        <v>-70</v>
      </c>
      <c r="E13" s="37">
        <f>+E14+E15</f>
        <v>0</v>
      </c>
      <c r="F13" s="37">
        <f>+F14+F15</f>
        <v>140</v>
      </c>
      <c r="G13" s="37">
        <f>+G14+G15</f>
        <v>20</v>
      </c>
      <c r="H13" s="29">
        <f>+H14+H15</f>
        <v>130</v>
      </c>
      <c r="I13" s="7"/>
      <c r="J13" s="28">
        <f t="shared" si="0"/>
        <v>90</v>
      </c>
      <c r="K13" s="29">
        <f t="shared" si="1"/>
        <v>290</v>
      </c>
      <c r="L13" s="8"/>
    </row>
    <row r="14" spans="1:12" ht="12.75">
      <c r="A14" s="5"/>
      <c r="B14" s="31" t="s">
        <v>19</v>
      </c>
      <c r="C14" s="35" t="s">
        <v>20</v>
      </c>
      <c r="D14" s="24">
        <v>80</v>
      </c>
      <c r="E14" s="33">
        <v>50</v>
      </c>
      <c r="F14" s="33">
        <v>120</v>
      </c>
      <c r="G14" s="33">
        <v>-40</v>
      </c>
      <c r="H14" s="34">
        <v>80</v>
      </c>
      <c r="I14" s="7"/>
      <c r="J14" s="28">
        <f t="shared" si="0"/>
        <v>210</v>
      </c>
      <c r="K14" s="29">
        <f t="shared" si="1"/>
        <v>210</v>
      </c>
      <c r="L14" s="8"/>
    </row>
    <row r="15" spans="1:12" ht="12.75">
      <c r="A15" s="5"/>
      <c r="B15" s="31" t="s">
        <v>21</v>
      </c>
      <c r="C15" s="35" t="s">
        <v>22</v>
      </c>
      <c r="D15" s="24">
        <v>-150</v>
      </c>
      <c r="E15" s="33">
        <v>-50</v>
      </c>
      <c r="F15" s="33">
        <v>20</v>
      </c>
      <c r="G15" s="33">
        <v>60</v>
      </c>
      <c r="H15" s="34">
        <v>50</v>
      </c>
      <c r="I15" s="7"/>
      <c r="J15" s="28">
        <f t="shared" si="0"/>
        <v>-120</v>
      </c>
      <c r="K15" s="29">
        <f t="shared" si="1"/>
        <v>80</v>
      </c>
      <c r="L15" s="8"/>
    </row>
    <row r="16" spans="1:12" ht="12.75">
      <c r="A16" s="5"/>
      <c r="B16" s="31">
        <v>6</v>
      </c>
      <c r="C16" s="35" t="s">
        <v>23</v>
      </c>
      <c r="D16" s="24"/>
      <c r="E16" s="33"/>
      <c r="F16" s="33"/>
      <c r="G16" s="33"/>
      <c r="H16" s="34"/>
      <c r="I16" s="7"/>
      <c r="J16" s="28">
        <f t="shared" si="0"/>
        <v>0</v>
      </c>
      <c r="K16" s="29">
        <f t="shared" si="1"/>
        <v>0</v>
      </c>
      <c r="L16" s="8"/>
    </row>
    <row r="17" spans="1:12" ht="13.5" thickBot="1">
      <c r="A17" s="5"/>
      <c r="B17" s="38" t="s">
        <v>24</v>
      </c>
      <c r="C17" s="39" t="s">
        <v>109</v>
      </c>
      <c r="D17" s="40">
        <f>+D7-D9+D10-D11+D12+D13+D16</f>
        <v>11630</v>
      </c>
      <c r="E17" s="41">
        <f>+E7-E9+E10-E11+E12+E13+E16</f>
        <v>18110</v>
      </c>
      <c r="F17" s="41">
        <f>+F7-F9+F10-F11+F12+F13+F16</f>
        <v>23280</v>
      </c>
      <c r="G17" s="41">
        <f>+G7-G9+G10-G11+G12+G13+G16</f>
        <v>11180</v>
      </c>
      <c r="H17" s="42">
        <f>+H7-H9+H10-H11+H12+H13+H16</f>
        <v>14530</v>
      </c>
      <c r="I17" s="9"/>
      <c r="J17" s="40">
        <f t="shared" si="0"/>
        <v>64200</v>
      </c>
      <c r="K17" s="42">
        <f t="shared" si="1"/>
        <v>67100</v>
      </c>
      <c r="L17" s="8"/>
    </row>
    <row r="18" spans="1:12" ht="16.5" customHeight="1" thickTop="1">
      <c r="A18" s="5"/>
      <c r="B18" s="31">
        <v>2</v>
      </c>
      <c r="C18" s="30" t="s">
        <v>25</v>
      </c>
      <c r="D18" s="13">
        <v>4500</v>
      </c>
      <c r="E18" s="30">
        <v>3600</v>
      </c>
      <c r="F18" s="30">
        <v>7000</v>
      </c>
      <c r="G18" s="30">
        <v>6500</v>
      </c>
      <c r="H18" s="43">
        <v>4900</v>
      </c>
      <c r="I18" s="7"/>
      <c r="J18" s="28">
        <f t="shared" si="0"/>
        <v>21600</v>
      </c>
      <c r="K18" s="29">
        <f t="shared" si="1"/>
        <v>22000</v>
      </c>
      <c r="L18" s="8"/>
    </row>
    <row r="19" spans="1:12" ht="18" customHeight="1">
      <c r="A19" s="5"/>
      <c r="B19" s="31">
        <v>3</v>
      </c>
      <c r="C19" s="30" t="s">
        <v>26</v>
      </c>
      <c r="D19" s="13">
        <v>1700</v>
      </c>
      <c r="E19" s="30">
        <v>1400</v>
      </c>
      <c r="F19" s="30">
        <v>1500</v>
      </c>
      <c r="G19" s="30">
        <v>1700</v>
      </c>
      <c r="H19" s="43">
        <v>2400</v>
      </c>
      <c r="I19" s="7"/>
      <c r="J19" s="28">
        <f t="shared" si="0"/>
        <v>6300</v>
      </c>
      <c r="K19" s="29">
        <f t="shared" si="1"/>
        <v>7000</v>
      </c>
      <c r="L19" s="8"/>
    </row>
    <row r="20" spans="1:12" ht="21" customHeight="1">
      <c r="A20" s="5"/>
      <c r="B20" s="31" t="s">
        <v>16</v>
      </c>
      <c r="C20" s="30" t="s">
        <v>27</v>
      </c>
      <c r="D20" s="13"/>
      <c r="E20" s="30"/>
      <c r="F20" s="30"/>
      <c r="G20" s="30"/>
      <c r="H20" s="43"/>
      <c r="I20" s="7"/>
      <c r="J20" s="28">
        <f t="shared" si="0"/>
        <v>0</v>
      </c>
      <c r="K20" s="29">
        <f t="shared" si="1"/>
        <v>0</v>
      </c>
      <c r="L20" s="8"/>
    </row>
    <row r="21" spans="1:12" ht="12.75">
      <c r="A21" s="5"/>
      <c r="B21" s="44">
        <v>4</v>
      </c>
      <c r="C21" s="45" t="s">
        <v>28</v>
      </c>
      <c r="D21" s="46">
        <v>30</v>
      </c>
      <c r="E21" s="47">
        <v>60</v>
      </c>
      <c r="F21" s="47">
        <v>80</v>
      </c>
      <c r="G21" s="47">
        <v>40</v>
      </c>
      <c r="H21" s="48">
        <v>40</v>
      </c>
      <c r="I21" s="7"/>
      <c r="J21" s="28">
        <f t="shared" si="0"/>
        <v>210</v>
      </c>
      <c r="K21" s="29">
        <f t="shared" si="1"/>
        <v>220</v>
      </c>
      <c r="L21" s="8"/>
    </row>
    <row r="22" spans="1:12" ht="13.5" thickBot="1">
      <c r="A22" s="5"/>
      <c r="B22" s="49" t="s">
        <v>29</v>
      </c>
      <c r="C22" s="50" t="s">
        <v>30</v>
      </c>
      <c r="D22" s="51">
        <f>+D21+D19-D20+D18</f>
        <v>6230</v>
      </c>
      <c r="E22" s="52">
        <f>+E21+E19-E20+E18</f>
        <v>5060</v>
      </c>
      <c r="F22" s="52">
        <f>+F21+F19-F20+F18</f>
        <v>8580</v>
      </c>
      <c r="G22" s="52">
        <f>+G21+G19-G20+G18</f>
        <v>8240</v>
      </c>
      <c r="H22" s="53">
        <f>+H21+H19-H20+H18</f>
        <v>7340</v>
      </c>
      <c r="I22" s="9"/>
      <c r="J22" s="40">
        <f t="shared" si="0"/>
        <v>28110</v>
      </c>
      <c r="K22" s="42">
        <f t="shared" si="1"/>
        <v>29220</v>
      </c>
      <c r="L22" s="8"/>
    </row>
    <row r="23" spans="1:12" ht="14.25" thickBot="1" thickTop="1">
      <c r="A23" s="5"/>
      <c r="B23" s="38" t="s">
        <v>31</v>
      </c>
      <c r="C23" s="54" t="s">
        <v>32</v>
      </c>
      <c r="D23" s="55">
        <f>+D17-D22</f>
        <v>5400</v>
      </c>
      <c r="E23" s="41">
        <f>+E17-E22</f>
        <v>13050</v>
      </c>
      <c r="F23" s="41">
        <f>+F17-F22</f>
        <v>14700</v>
      </c>
      <c r="G23" s="41">
        <f>+G17-G22</f>
        <v>2940</v>
      </c>
      <c r="H23" s="42">
        <f>+H17-H22</f>
        <v>7190</v>
      </c>
      <c r="I23" s="9"/>
      <c r="J23" s="40">
        <f t="shared" si="0"/>
        <v>36090</v>
      </c>
      <c r="K23" s="42">
        <f t="shared" si="1"/>
        <v>37880</v>
      </c>
      <c r="L23" s="8"/>
    </row>
    <row r="24" spans="1:12" ht="21.75" customHeight="1" thickBot="1" thickTop="1">
      <c r="A24" s="5"/>
      <c r="B24" s="38" t="s">
        <v>33</v>
      </c>
      <c r="C24" s="57" t="s">
        <v>34</v>
      </c>
      <c r="D24" s="57"/>
      <c r="E24" s="57"/>
      <c r="F24" s="57"/>
      <c r="G24" s="57"/>
      <c r="H24" s="58"/>
      <c r="I24" s="7"/>
      <c r="J24" s="59">
        <v>1</v>
      </c>
      <c r="K24" s="60">
        <v>1.015</v>
      </c>
      <c r="L24" s="8"/>
    </row>
    <row r="25" spans="1:12" ht="22.5" customHeight="1" thickBot="1" thickTop="1">
      <c r="A25" s="5"/>
      <c r="B25" s="38" t="s">
        <v>42</v>
      </c>
      <c r="C25" s="57" t="s">
        <v>43</v>
      </c>
      <c r="D25" s="57"/>
      <c r="E25" s="57"/>
      <c r="F25" s="57"/>
      <c r="G25" s="57"/>
      <c r="H25" s="58"/>
      <c r="I25" s="7"/>
      <c r="J25" s="59">
        <v>1</v>
      </c>
      <c r="K25" s="70">
        <v>1.055</v>
      </c>
      <c r="L25" s="8"/>
    </row>
    <row r="26" spans="1:12" ht="22.5" customHeight="1" thickBot="1" thickTop="1">
      <c r="A26" s="5"/>
      <c r="B26" s="38" t="s">
        <v>35</v>
      </c>
      <c r="C26" s="57" t="s">
        <v>48</v>
      </c>
      <c r="D26" s="57"/>
      <c r="E26" s="57"/>
      <c r="F26" s="57"/>
      <c r="G26" s="57"/>
      <c r="H26" s="58"/>
      <c r="I26" s="7"/>
      <c r="J26" s="59"/>
      <c r="K26" s="71">
        <f>+K17/K24</f>
        <v>66108.37438423646</v>
      </c>
      <c r="L26" s="8"/>
    </row>
    <row r="27" spans="1:12" ht="20.25" customHeight="1" thickBot="1" thickTop="1">
      <c r="A27" s="5"/>
      <c r="B27" s="38" t="s">
        <v>36</v>
      </c>
      <c r="C27" s="57" t="s">
        <v>49</v>
      </c>
      <c r="D27" s="57"/>
      <c r="E27" s="57"/>
      <c r="F27" s="57"/>
      <c r="G27" s="57"/>
      <c r="H27" s="58"/>
      <c r="I27" s="7"/>
      <c r="J27" s="59"/>
      <c r="K27" s="71">
        <f>+K22/K25</f>
        <v>27696.682464454978</v>
      </c>
      <c r="L27" s="8"/>
    </row>
    <row r="28" spans="1:12" ht="20.25" customHeight="1" thickBot="1" thickTop="1">
      <c r="A28" s="5"/>
      <c r="B28" s="38" t="s">
        <v>39</v>
      </c>
      <c r="C28" s="57" t="s">
        <v>50</v>
      </c>
      <c r="D28" s="61"/>
      <c r="E28" s="61"/>
      <c r="F28" s="61"/>
      <c r="G28" s="61"/>
      <c r="H28" s="62"/>
      <c r="I28" s="7"/>
      <c r="J28" s="63"/>
      <c r="K28" s="71">
        <f>+K26-K27</f>
        <v>38411.691919781486</v>
      </c>
      <c r="L28" s="8"/>
    </row>
    <row r="29" spans="1:12" ht="20.25" customHeight="1" thickBot="1" thickTop="1">
      <c r="A29" s="5"/>
      <c r="B29" s="38" t="s">
        <v>44</v>
      </c>
      <c r="C29" s="57" t="s">
        <v>51</v>
      </c>
      <c r="D29" s="61"/>
      <c r="E29" s="57"/>
      <c r="F29" s="57"/>
      <c r="G29" s="57"/>
      <c r="H29" s="58"/>
      <c r="I29" s="7"/>
      <c r="J29" s="63"/>
      <c r="K29" s="72">
        <f>+K28/J23*100</f>
        <v>106.433061567696</v>
      </c>
      <c r="L29" s="8"/>
    </row>
    <row r="30" spans="1:12" ht="22.5" customHeight="1" thickBot="1" thickTop="1">
      <c r="A30" s="5"/>
      <c r="B30" s="38" t="s">
        <v>45</v>
      </c>
      <c r="C30" s="54" t="s">
        <v>37</v>
      </c>
      <c r="D30" s="64">
        <v>4876</v>
      </c>
      <c r="E30" s="54">
        <v>4486</v>
      </c>
      <c r="F30" s="54">
        <v>4415</v>
      </c>
      <c r="G30" s="54">
        <v>4399</v>
      </c>
      <c r="H30" s="65">
        <v>4382</v>
      </c>
      <c r="I30" s="9"/>
      <c r="J30" s="40">
        <f>+(D30+E30+F30+G30)/4</f>
        <v>4544</v>
      </c>
      <c r="K30" s="42">
        <f>+(H30+G30+F30+E30)/4</f>
        <v>4420.5</v>
      </c>
      <c r="L30" s="8"/>
    </row>
    <row r="31" spans="1:12" ht="22.5" customHeight="1" thickBot="1" thickTop="1">
      <c r="A31" s="5"/>
      <c r="B31" s="66" t="s">
        <v>46</v>
      </c>
      <c r="C31" s="56" t="s">
        <v>38</v>
      </c>
      <c r="D31" s="61"/>
      <c r="E31" s="61"/>
      <c r="F31" s="61"/>
      <c r="G31" s="61"/>
      <c r="H31" s="62"/>
      <c r="I31" s="7"/>
      <c r="J31" s="74">
        <v>100</v>
      </c>
      <c r="K31" s="75">
        <f>+K30/J30*100</f>
        <v>97.28213028169014</v>
      </c>
      <c r="L31" s="8"/>
    </row>
    <row r="32" spans="1:12" ht="23.25" customHeight="1" thickBot="1" thickTop="1">
      <c r="A32" s="5"/>
      <c r="B32" s="38" t="s">
        <v>47</v>
      </c>
      <c r="C32" s="54" t="s">
        <v>52</v>
      </c>
      <c r="D32" s="57"/>
      <c r="E32" s="57"/>
      <c r="F32" s="57"/>
      <c r="G32" s="57"/>
      <c r="H32" s="58"/>
      <c r="I32" s="7"/>
      <c r="J32" s="63"/>
      <c r="K32" s="73">
        <f>+K29/K31*100-100</f>
        <v>9.406590151252274</v>
      </c>
      <c r="L32" s="8"/>
    </row>
    <row r="33" spans="1:12" ht="23.25" customHeight="1" thickTop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24" customHeight="1">
      <c r="A34" s="5"/>
      <c r="B34" s="9" t="s">
        <v>40</v>
      </c>
      <c r="C34" s="7" t="s">
        <v>41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7.25" customHeight="1" thickBo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</row>
  </sheetData>
  <mergeCells count="2">
    <mergeCell ref="D4:G4"/>
    <mergeCell ref="J4:K4"/>
  </mergeCells>
  <printOptions/>
  <pageMargins left="1.73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4">
      <selection activeCell="F41" sqref="F41"/>
    </sheetView>
  </sheetViews>
  <sheetFormatPr defaultColWidth="9.140625" defaultRowHeight="12.75"/>
  <cols>
    <col min="1" max="1" width="3.7109375" style="4" customWidth="1"/>
    <col min="2" max="2" width="28.00390625" style="4" customWidth="1"/>
    <col min="3" max="3" width="6.28125" style="4" customWidth="1"/>
    <col min="4" max="4" width="7.140625" style="4" customWidth="1"/>
    <col min="5" max="5" width="5.00390625" style="4" customWidth="1"/>
    <col min="6" max="6" width="7.8515625" style="4" customWidth="1"/>
    <col min="7" max="7" width="7.140625" style="4" customWidth="1"/>
    <col min="8" max="8" width="5.28125" style="4" customWidth="1"/>
    <col min="9" max="9" width="8.00390625" style="4" customWidth="1"/>
    <col min="10" max="10" width="7.7109375" style="4" customWidth="1"/>
    <col min="11" max="11" width="14.28125" style="4" customWidth="1"/>
    <col min="12" max="12" width="36.57421875" style="4" customWidth="1"/>
    <col min="13" max="16384" width="9.140625" style="4" customWidth="1"/>
  </cols>
  <sheetData>
    <row r="1" spans="1:12" ht="28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23.25" customHeight="1">
      <c r="B3" s="104" t="s">
        <v>53</v>
      </c>
      <c r="C3" s="105"/>
      <c r="D3" s="107" t="s">
        <v>71</v>
      </c>
      <c r="E3" s="107"/>
      <c r="F3" s="107"/>
      <c r="G3" s="107" t="s">
        <v>72</v>
      </c>
      <c r="H3" s="107"/>
      <c r="I3" s="107"/>
      <c r="J3" s="106" t="s">
        <v>73</v>
      </c>
      <c r="K3" s="106" t="s">
        <v>81</v>
      </c>
      <c r="L3" s="106" t="s">
        <v>92</v>
      </c>
    </row>
    <row r="4" spans="2:12" ht="33" customHeight="1">
      <c r="B4" s="105"/>
      <c r="C4" s="105"/>
      <c r="D4" s="77" t="s">
        <v>69</v>
      </c>
      <c r="E4" s="77" t="s">
        <v>70</v>
      </c>
      <c r="F4" s="77" t="s">
        <v>91</v>
      </c>
      <c r="G4" s="77" t="s">
        <v>69</v>
      </c>
      <c r="H4" s="77" t="s">
        <v>70</v>
      </c>
      <c r="I4" s="77" t="s">
        <v>91</v>
      </c>
      <c r="J4" s="106"/>
      <c r="K4" s="106"/>
      <c r="L4" s="106"/>
    </row>
    <row r="5" spans="1:12" ht="13.5" thickBot="1">
      <c r="A5" s="78" t="s">
        <v>74</v>
      </c>
      <c r="B5" s="78" t="s">
        <v>75</v>
      </c>
      <c r="C5" s="78" t="s">
        <v>96</v>
      </c>
      <c r="D5" s="78">
        <v>1</v>
      </c>
      <c r="E5" s="78">
        <v>2</v>
      </c>
      <c r="F5" s="78">
        <v>3</v>
      </c>
      <c r="G5" s="78">
        <v>4</v>
      </c>
      <c r="H5" s="78">
        <v>5</v>
      </c>
      <c r="I5" s="78">
        <v>6</v>
      </c>
      <c r="J5" s="78" t="s">
        <v>103</v>
      </c>
      <c r="K5" s="78" t="s">
        <v>104</v>
      </c>
      <c r="L5" s="78">
        <v>9</v>
      </c>
    </row>
    <row r="6" spans="1:12" ht="19.5" customHeight="1" thickTop="1">
      <c r="A6" s="4">
        <v>1</v>
      </c>
      <c r="B6" s="4" t="s">
        <v>54</v>
      </c>
      <c r="C6" s="86" t="s">
        <v>77</v>
      </c>
      <c r="D6" s="80">
        <v>80</v>
      </c>
      <c r="E6" s="80">
        <v>65</v>
      </c>
      <c r="F6" s="80">
        <f>+D6*E6</f>
        <v>5200</v>
      </c>
      <c r="G6" s="80">
        <v>75</v>
      </c>
      <c r="H6" s="80">
        <v>60</v>
      </c>
      <c r="I6" s="81">
        <f>+G6*H6</f>
        <v>4500</v>
      </c>
      <c r="J6" s="82">
        <f>+E6/H6</f>
        <v>1.0833333333333333</v>
      </c>
      <c r="K6" s="81">
        <f>+F6/J6</f>
        <v>4800</v>
      </c>
      <c r="L6" s="102" t="s">
        <v>108</v>
      </c>
    </row>
    <row r="7" spans="1:12" ht="19.5" customHeight="1">
      <c r="A7" s="4">
        <v>2</v>
      </c>
      <c r="B7" s="4" t="s">
        <v>55</v>
      </c>
      <c r="C7" s="86" t="s">
        <v>77</v>
      </c>
      <c r="D7" s="80">
        <v>60</v>
      </c>
      <c r="E7" s="80">
        <v>85</v>
      </c>
      <c r="F7" s="80">
        <f aca="true" t="shared" si="0" ref="F7:F19">+D7*E7</f>
        <v>5100</v>
      </c>
      <c r="G7" s="80">
        <v>55</v>
      </c>
      <c r="H7" s="80">
        <v>85</v>
      </c>
      <c r="I7" s="81">
        <f aca="true" t="shared" si="1" ref="I7:I19">+G7*H7</f>
        <v>4675</v>
      </c>
      <c r="J7" s="82">
        <f aca="true" t="shared" si="2" ref="J7:J19">+E7/H7</f>
        <v>1</v>
      </c>
      <c r="K7" s="81">
        <f aca="true" t="shared" si="3" ref="K7:K19">+F7/J7</f>
        <v>5100</v>
      </c>
      <c r="L7" s="103"/>
    </row>
    <row r="8" spans="1:12" ht="19.5" customHeight="1">
      <c r="A8" s="4">
        <v>3</v>
      </c>
      <c r="B8" s="4" t="s">
        <v>56</v>
      </c>
      <c r="C8" s="86" t="s">
        <v>77</v>
      </c>
      <c r="D8" s="80">
        <v>120</v>
      </c>
      <c r="E8" s="80">
        <v>35</v>
      </c>
      <c r="F8" s="80">
        <f t="shared" si="0"/>
        <v>4200</v>
      </c>
      <c r="G8" s="80">
        <v>130</v>
      </c>
      <c r="H8" s="80">
        <v>30</v>
      </c>
      <c r="I8" s="81">
        <f t="shared" si="1"/>
        <v>3900</v>
      </c>
      <c r="J8" s="82">
        <f t="shared" si="2"/>
        <v>1.1666666666666667</v>
      </c>
      <c r="K8" s="81">
        <f t="shared" si="3"/>
        <v>3599.9999999999995</v>
      </c>
      <c r="L8" s="103"/>
    </row>
    <row r="9" spans="1:12" ht="19.5" customHeight="1">
      <c r="A9" s="4">
        <v>4</v>
      </c>
      <c r="B9" s="4" t="s">
        <v>57</v>
      </c>
      <c r="C9" s="86" t="s">
        <v>77</v>
      </c>
      <c r="D9" s="80">
        <v>50</v>
      </c>
      <c r="E9" s="80">
        <v>75</v>
      </c>
      <c r="F9" s="80">
        <f t="shared" si="0"/>
        <v>3750</v>
      </c>
      <c r="G9" s="80">
        <v>45</v>
      </c>
      <c r="H9" s="80">
        <v>70</v>
      </c>
      <c r="I9" s="81">
        <f t="shared" si="1"/>
        <v>3150</v>
      </c>
      <c r="J9" s="82">
        <f t="shared" si="2"/>
        <v>1.0714285714285714</v>
      </c>
      <c r="K9" s="81">
        <f t="shared" si="3"/>
        <v>3500</v>
      </c>
      <c r="L9" s="103"/>
    </row>
    <row r="10" spans="1:12" ht="19.5" customHeight="1">
      <c r="A10" s="4">
        <v>5</v>
      </c>
      <c r="B10" s="4" t="s">
        <v>58</v>
      </c>
      <c r="C10" s="86" t="s">
        <v>77</v>
      </c>
      <c r="D10" s="80">
        <v>50</v>
      </c>
      <c r="E10" s="80">
        <v>65</v>
      </c>
      <c r="F10" s="80">
        <f t="shared" si="0"/>
        <v>3250</v>
      </c>
      <c r="G10" s="80">
        <v>45</v>
      </c>
      <c r="H10" s="80">
        <v>60</v>
      </c>
      <c r="I10" s="81">
        <f t="shared" si="1"/>
        <v>2700</v>
      </c>
      <c r="J10" s="82">
        <f t="shared" si="2"/>
        <v>1.0833333333333333</v>
      </c>
      <c r="K10" s="81">
        <f t="shared" si="3"/>
        <v>3000</v>
      </c>
      <c r="L10" s="103"/>
    </row>
    <row r="11" spans="1:12" ht="19.5" customHeight="1">
      <c r="A11" s="4">
        <v>6</v>
      </c>
      <c r="B11" s="4" t="s">
        <v>59</v>
      </c>
      <c r="C11" s="86" t="s">
        <v>77</v>
      </c>
      <c r="D11" s="80">
        <v>30</v>
      </c>
      <c r="E11" s="80">
        <v>75</v>
      </c>
      <c r="F11" s="80">
        <f t="shared" si="0"/>
        <v>2250</v>
      </c>
      <c r="G11" s="80">
        <v>28</v>
      </c>
      <c r="H11" s="80">
        <v>70</v>
      </c>
      <c r="I11" s="81">
        <f t="shared" si="1"/>
        <v>1960</v>
      </c>
      <c r="J11" s="82">
        <f t="shared" si="2"/>
        <v>1.0714285714285714</v>
      </c>
      <c r="K11" s="81">
        <f t="shared" si="3"/>
        <v>2100</v>
      </c>
      <c r="L11" s="103"/>
    </row>
    <row r="12" spans="1:12" ht="19.5" customHeight="1">
      <c r="A12" s="4">
        <v>7</v>
      </c>
      <c r="B12" s="4" t="s">
        <v>60</v>
      </c>
      <c r="C12" s="86" t="s">
        <v>77</v>
      </c>
      <c r="D12" s="80">
        <v>50</v>
      </c>
      <c r="E12" s="80">
        <v>40</v>
      </c>
      <c r="F12" s="80">
        <f t="shared" si="0"/>
        <v>2000</v>
      </c>
      <c r="G12" s="80">
        <v>50</v>
      </c>
      <c r="H12" s="80">
        <v>45</v>
      </c>
      <c r="I12" s="81">
        <f t="shared" si="1"/>
        <v>2250</v>
      </c>
      <c r="J12" s="82">
        <f t="shared" si="2"/>
        <v>0.8888888888888888</v>
      </c>
      <c r="K12" s="81">
        <f t="shared" si="3"/>
        <v>2250</v>
      </c>
      <c r="L12" s="103"/>
    </row>
    <row r="13" spans="1:12" ht="19.5" customHeight="1">
      <c r="A13" s="4">
        <v>8</v>
      </c>
      <c r="B13" s="4" t="s">
        <v>62</v>
      </c>
      <c r="C13" s="86" t="s">
        <v>76</v>
      </c>
      <c r="D13" s="80"/>
      <c r="E13" s="80"/>
      <c r="F13" s="80">
        <v>1180</v>
      </c>
      <c r="G13" s="80"/>
      <c r="H13" s="80"/>
      <c r="I13" s="80">
        <v>1200</v>
      </c>
      <c r="J13" s="80">
        <v>1.015</v>
      </c>
      <c r="K13" s="81">
        <f t="shared" si="3"/>
        <v>1162.56157635468</v>
      </c>
      <c r="L13" s="97" t="s">
        <v>93</v>
      </c>
    </row>
    <row r="14" spans="1:12" ht="19.5" customHeight="1">
      <c r="A14" s="4">
        <v>9</v>
      </c>
      <c r="B14" s="4" t="s">
        <v>63</v>
      </c>
      <c r="C14" s="86" t="s">
        <v>76</v>
      </c>
      <c r="D14" s="80"/>
      <c r="E14" s="80"/>
      <c r="F14" s="80">
        <v>500</v>
      </c>
      <c r="G14" s="80"/>
      <c r="H14" s="80"/>
      <c r="I14" s="80">
        <v>500</v>
      </c>
      <c r="J14" s="80">
        <v>1.005</v>
      </c>
      <c r="K14" s="81">
        <f t="shared" si="3"/>
        <v>497.5124378109453</v>
      </c>
      <c r="L14" s="97"/>
    </row>
    <row r="15" spans="1:12" ht="19.5" customHeight="1">
      <c r="A15" s="4">
        <v>10</v>
      </c>
      <c r="B15" s="4" t="s">
        <v>64</v>
      </c>
      <c r="C15" s="86" t="s">
        <v>76</v>
      </c>
      <c r="D15" s="80"/>
      <c r="E15" s="80"/>
      <c r="F15" s="80">
        <v>200</v>
      </c>
      <c r="G15" s="80"/>
      <c r="H15" s="80"/>
      <c r="I15" s="80">
        <v>150</v>
      </c>
      <c r="J15" s="80">
        <v>0.955</v>
      </c>
      <c r="K15" s="81">
        <f t="shared" si="3"/>
        <v>209.4240837696335</v>
      </c>
      <c r="L15" s="97"/>
    </row>
    <row r="16" spans="1:12" ht="19.5" customHeight="1">
      <c r="A16" s="4">
        <v>11</v>
      </c>
      <c r="B16" s="4" t="s">
        <v>65</v>
      </c>
      <c r="C16" s="86" t="s">
        <v>78</v>
      </c>
      <c r="D16" s="80">
        <v>300</v>
      </c>
      <c r="E16" s="80">
        <v>0.4</v>
      </c>
      <c r="F16" s="80">
        <f t="shared" si="0"/>
        <v>120</v>
      </c>
      <c r="G16" s="80">
        <v>310</v>
      </c>
      <c r="H16" s="80">
        <v>0.35</v>
      </c>
      <c r="I16" s="81">
        <f t="shared" si="1"/>
        <v>108.5</v>
      </c>
      <c r="J16" s="82">
        <f t="shared" si="2"/>
        <v>1.142857142857143</v>
      </c>
      <c r="K16" s="81">
        <f t="shared" si="3"/>
        <v>104.99999999999999</v>
      </c>
      <c r="L16" s="103" t="s">
        <v>108</v>
      </c>
    </row>
    <row r="17" spans="1:12" ht="19.5" customHeight="1">
      <c r="A17" s="4">
        <v>12</v>
      </c>
      <c r="B17" s="4" t="s">
        <v>66</v>
      </c>
      <c r="C17" s="86" t="s">
        <v>80</v>
      </c>
      <c r="D17" s="80">
        <v>500</v>
      </c>
      <c r="E17" s="80">
        <v>0.2</v>
      </c>
      <c r="F17" s="80">
        <f t="shared" si="0"/>
        <v>100</v>
      </c>
      <c r="G17" s="80">
        <v>510</v>
      </c>
      <c r="H17" s="80">
        <v>0.15</v>
      </c>
      <c r="I17" s="81">
        <f t="shared" si="1"/>
        <v>76.5</v>
      </c>
      <c r="J17" s="82">
        <f t="shared" si="2"/>
        <v>1.3333333333333335</v>
      </c>
      <c r="K17" s="81">
        <f t="shared" si="3"/>
        <v>74.99999999999999</v>
      </c>
      <c r="L17" s="103"/>
    </row>
    <row r="18" spans="1:12" ht="19.5" customHeight="1">
      <c r="A18" s="4">
        <v>13</v>
      </c>
      <c r="B18" s="4" t="s">
        <v>67</v>
      </c>
      <c r="C18" s="86" t="s">
        <v>78</v>
      </c>
      <c r="D18" s="80">
        <v>400</v>
      </c>
      <c r="E18" s="80">
        <v>0.25</v>
      </c>
      <c r="F18" s="80">
        <f t="shared" si="0"/>
        <v>100</v>
      </c>
      <c r="G18" s="80">
        <v>380</v>
      </c>
      <c r="H18" s="80">
        <v>0.25</v>
      </c>
      <c r="I18" s="81">
        <f t="shared" si="1"/>
        <v>95</v>
      </c>
      <c r="J18" s="82">
        <f t="shared" si="2"/>
        <v>1</v>
      </c>
      <c r="K18" s="81">
        <f t="shared" si="3"/>
        <v>100</v>
      </c>
      <c r="L18" s="103"/>
    </row>
    <row r="19" spans="1:12" ht="19.5" customHeight="1">
      <c r="A19" s="4">
        <v>14</v>
      </c>
      <c r="B19" s="4" t="s">
        <v>68</v>
      </c>
      <c r="C19" s="86" t="s">
        <v>79</v>
      </c>
      <c r="D19" s="80">
        <v>1200</v>
      </c>
      <c r="E19" s="80">
        <v>0.08</v>
      </c>
      <c r="F19" s="80">
        <f t="shared" si="0"/>
        <v>96</v>
      </c>
      <c r="G19" s="80">
        <v>1250</v>
      </c>
      <c r="H19" s="80">
        <v>0.06</v>
      </c>
      <c r="I19" s="81">
        <f t="shared" si="1"/>
        <v>75</v>
      </c>
      <c r="J19" s="82">
        <f t="shared" si="2"/>
        <v>1.3333333333333335</v>
      </c>
      <c r="K19" s="81">
        <f t="shared" si="3"/>
        <v>71.99999999999999</v>
      </c>
      <c r="L19" s="103"/>
    </row>
    <row r="20" spans="1:12" ht="26.25" customHeight="1">
      <c r="A20" s="4">
        <v>15</v>
      </c>
      <c r="B20" s="4" t="s">
        <v>97</v>
      </c>
      <c r="C20" s="86" t="s">
        <v>76</v>
      </c>
      <c r="D20" s="80"/>
      <c r="E20" s="80"/>
      <c r="F20" s="80">
        <f>SUM(F6:F19)</f>
        <v>28046</v>
      </c>
      <c r="G20" s="80"/>
      <c r="H20" s="80"/>
      <c r="I20" s="81">
        <f>SUM(I6:I19)</f>
        <v>25340</v>
      </c>
      <c r="J20" s="80"/>
      <c r="K20" s="81">
        <f>SUM(K5:K19)</f>
        <v>26571.498097935262</v>
      </c>
      <c r="L20" s="97" t="s">
        <v>94</v>
      </c>
    </row>
    <row r="21" spans="1:12" ht="19.5" customHeight="1">
      <c r="A21" s="4" t="s">
        <v>98</v>
      </c>
      <c r="B21" s="4" t="s">
        <v>82</v>
      </c>
      <c r="C21" s="86" t="s">
        <v>83</v>
      </c>
      <c r="D21" s="80"/>
      <c r="E21" s="80"/>
      <c r="F21" s="83">
        <f>+F20/F23*100</f>
        <v>70.11500000000001</v>
      </c>
      <c r="G21" s="80"/>
      <c r="H21" s="80"/>
      <c r="I21" s="83">
        <f>+I20/I23*100</f>
        <v>66.6842105263158</v>
      </c>
      <c r="J21" s="80"/>
      <c r="K21" s="81"/>
      <c r="L21" s="97"/>
    </row>
    <row r="22" spans="1:11" ht="24.75" customHeight="1">
      <c r="A22" s="4">
        <v>16</v>
      </c>
      <c r="B22" s="4" t="s">
        <v>86</v>
      </c>
      <c r="C22" s="86"/>
      <c r="J22" s="80"/>
      <c r="K22" s="81"/>
    </row>
    <row r="23" spans="1:11" ht="19.5" customHeight="1">
      <c r="A23" s="4" t="s">
        <v>99</v>
      </c>
      <c r="B23" s="4" t="s">
        <v>87</v>
      </c>
      <c r="C23" s="86" t="s">
        <v>76</v>
      </c>
      <c r="D23" s="80"/>
      <c r="E23" s="80"/>
      <c r="F23" s="80">
        <v>40000</v>
      </c>
      <c r="G23" s="80"/>
      <c r="H23" s="80"/>
      <c r="I23" s="80">
        <v>38000</v>
      </c>
      <c r="J23" s="80"/>
      <c r="K23" s="81"/>
    </row>
    <row r="24" spans="1:12" ht="19.5" customHeight="1">
      <c r="A24" s="4" t="s">
        <v>100</v>
      </c>
      <c r="B24" s="4" t="s">
        <v>95</v>
      </c>
      <c r="C24" s="86" t="s">
        <v>84</v>
      </c>
      <c r="D24" s="80"/>
      <c r="E24" s="80"/>
      <c r="F24" s="82">
        <f>+F20/K20</f>
        <v>1.0554918618675593</v>
      </c>
      <c r="G24" s="80"/>
      <c r="H24" s="80"/>
      <c r="I24" s="82"/>
      <c r="J24" s="80"/>
      <c r="K24" s="80"/>
      <c r="L24" s="88" t="s">
        <v>105</v>
      </c>
    </row>
    <row r="25" spans="1:12" ht="19.5" customHeight="1">
      <c r="A25" s="4" t="s">
        <v>101</v>
      </c>
      <c r="B25" s="4" t="s">
        <v>88</v>
      </c>
      <c r="C25" s="86" t="s">
        <v>89</v>
      </c>
      <c r="D25" s="80"/>
      <c r="E25" s="80"/>
      <c r="F25" s="81">
        <f>+F23/F24</f>
        <v>37897.02360113423</v>
      </c>
      <c r="G25" s="80"/>
      <c r="H25" s="80"/>
      <c r="I25" s="80"/>
      <c r="J25" s="80"/>
      <c r="K25" s="80"/>
      <c r="L25" s="88" t="s">
        <v>106</v>
      </c>
    </row>
    <row r="26" spans="1:12" ht="19.5" customHeight="1" thickBot="1">
      <c r="A26" s="79" t="s">
        <v>102</v>
      </c>
      <c r="B26" s="79" t="s">
        <v>90</v>
      </c>
      <c r="C26" s="87" t="s">
        <v>84</v>
      </c>
      <c r="D26" s="84"/>
      <c r="E26" s="84"/>
      <c r="F26" s="85">
        <f>+F25/I23</f>
        <v>0.9972900947666902</v>
      </c>
      <c r="G26" s="84"/>
      <c r="H26" s="84"/>
      <c r="I26" s="84"/>
      <c r="J26" s="84"/>
      <c r="K26" s="84"/>
      <c r="L26" s="89" t="s">
        <v>107</v>
      </c>
    </row>
  </sheetData>
  <mergeCells count="12">
    <mergeCell ref="G3:I3"/>
    <mergeCell ref="J3:J4"/>
    <mergeCell ref="L20:L21"/>
    <mergeCell ref="A1:L1"/>
    <mergeCell ref="A2:L2"/>
    <mergeCell ref="L6:L12"/>
    <mergeCell ref="L16:L19"/>
    <mergeCell ref="B3:C4"/>
    <mergeCell ref="K3:K4"/>
    <mergeCell ref="L3:L4"/>
    <mergeCell ref="L13:L15"/>
    <mergeCell ref="D3:F3"/>
  </mergeCells>
  <printOptions/>
  <pageMargins left="0.75" right="0.37" top="0.51" bottom="0.54" header="0.35" footer="0.2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D1" sqref="D1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7.140625" style="0" customWidth="1"/>
  </cols>
  <sheetData>
    <row r="2" spans="1:10" ht="12.75">
      <c r="A2" t="s">
        <v>60</v>
      </c>
      <c r="B2" t="s">
        <v>77</v>
      </c>
      <c r="C2">
        <v>80</v>
      </c>
      <c r="D2">
        <v>65</v>
      </c>
      <c r="E2">
        <v>5200</v>
      </c>
      <c r="F2">
        <v>75</v>
      </c>
      <c r="G2">
        <v>60</v>
      </c>
      <c r="H2">
        <v>4500</v>
      </c>
      <c r="I2" s="76">
        <v>1.0833333333333333</v>
      </c>
      <c r="J2">
        <v>4800</v>
      </c>
    </row>
    <row r="3" spans="1:10" ht="12.75">
      <c r="A3" t="s">
        <v>62</v>
      </c>
      <c r="B3" t="s">
        <v>77</v>
      </c>
      <c r="C3">
        <v>60</v>
      </c>
      <c r="D3">
        <v>85</v>
      </c>
      <c r="E3">
        <v>5100</v>
      </c>
      <c r="F3">
        <v>55</v>
      </c>
      <c r="G3">
        <v>85</v>
      </c>
      <c r="H3">
        <v>4675</v>
      </c>
      <c r="I3" s="76">
        <v>1</v>
      </c>
      <c r="J3">
        <v>5100</v>
      </c>
    </row>
    <row r="4" spans="1:10" ht="12.75">
      <c r="A4" t="s">
        <v>61</v>
      </c>
      <c r="B4" t="s">
        <v>77</v>
      </c>
      <c r="C4">
        <v>120</v>
      </c>
      <c r="D4">
        <v>35</v>
      </c>
      <c r="E4">
        <v>4200</v>
      </c>
      <c r="F4">
        <v>130</v>
      </c>
      <c r="G4">
        <v>40</v>
      </c>
      <c r="H4">
        <v>5200</v>
      </c>
      <c r="I4" s="76">
        <v>0.875</v>
      </c>
      <c r="J4">
        <v>4800</v>
      </c>
    </row>
    <row r="5" spans="1:10" ht="12.75">
      <c r="A5" t="s">
        <v>59</v>
      </c>
      <c r="B5" t="s">
        <v>77</v>
      </c>
      <c r="C5">
        <v>50</v>
      </c>
      <c r="D5">
        <v>75</v>
      </c>
      <c r="E5">
        <v>3750</v>
      </c>
      <c r="F5">
        <v>45</v>
      </c>
      <c r="G5">
        <v>80</v>
      </c>
      <c r="H5">
        <v>3600</v>
      </c>
      <c r="I5" s="76">
        <v>0.9375</v>
      </c>
      <c r="J5">
        <v>4000</v>
      </c>
    </row>
    <row r="6" spans="1:10" ht="12.75">
      <c r="A6" t="s">
        <v>65</v>
      </c>
      <c r="B6" t="s">
        <v>77</v>
      </c>
      <c r="C6">
        <v>50</v>
      </c>
      <c r="D6">
        <v>65</v>
      </c>
      <c r="E6">
        <v>3250</v>
      </c>
      <c r="F6">
        <v>45</v>
      </c>
      <c r="G6">
        <v>60</v>
      </c>
      <c r="H6">
        <v>2700</v>
      </c>
      <c r="I6" s="76">
        <v>1.0833333333333333</v>
      </c>
      <c r="J6">
        <v>3000</v>
      </c>
    </row>
    <row r="7" spans="1:10" ht="12.75">
      <c r="A7" t="s">
        <v>58</v>
      </c>
      <c r="B7" t="s">
        <v>77</v>
      </c>
      <c r="C7">
        <v>30</v>
      </c>
      <c r="D7">
        <v>75</v>
      </c>
      <c r="E7">
        <v>2250</v>
      </c>
      <c r="F7">
        <v>28</v>
      </c>
      <c r="G7">
        <v>70</v>
      </c>
      <c r="H7">
        <v>1960</v>
      </c>
      <c r="I7" s="76">
        <v>1.0714285714285714</v>
      </c>
      <c r="J7">
        <v>2100</v>
      </c>
    </row>
    <row r="8" spans="1:10" ht="12.75">
      <c r="A8" t="s">
        <v>64</v>
      </c>
      <c r="B8" t="s">
        <v>77</v>
      </c>
      <c r="C8">
        <v>50</v>
      </c>
      <c r="D8">
        <v>40</v>
      </c>
      <c r="E8">
        <v>2000</v>
      </c>
      <c r="F8">
        <v>50</v>
      </c>
      <c r="G8">
        <v>40</v>
      </c>
      <c r="H8">
        <v>2000</v>
      </c>
      <c r="I8" s="76">
        <v>1</v>
      </c>
      <c r="J8">
        <v>2000</v>
      </c>
    </row>
    <row r="9" spans="1:10" ht="12.75">
      <c r="A9" t="s">
        <v>63</v>
      </c>
      <c r="B9" t="s">
        <v>77</v>
      </c>
      <c r="C9">
        <v>40</v>
      </c>
      <c r="D9">
        <v>35</v>
      </c>
      <c r="E9">
        <v>1400</v>
      </c>
      <c r="F9">
        <v>40</v>
      </c>
      <c r="G9">
        <v>30</v>
      </c>
      <c r="H9">
        <v>1200</v>
      </c>
      <c r="I9" s="76">
        <v>1.1666666666666667</v>
      </c>
      <c r="J9">
        <v>1200</v>
      </c>
    </row>
    <row r="10" spans="1:10" ht="12.75">
      <c r="A10" t="s">
        <v>66</v>
      </c>
      <c r="B10" t="s">
        <v>76</v>
      </c>
      <c r="E10">
        <v>800</v>
      </c>
      <c r="H10">
        <v>750</v>
      </c>
      <c r="I10" s="76">
        <v>1.015</v>
      </c>
      <c r="J10">
        <v>788.1773399014779</v>
      </c>
    </row>
    <row r="11" spans="1:10" ht="12.75">
      <c r="A11" t="s">
        <v>67</v>
      </c>
      <c r="B11" t="s">
        <v>76</v>
      </c>
      <c r="E11">
        <v>600</v>
      </c>
      <c r="H11">
        <v>600</v>
      </c>
      <c r="I11" s="76">
        <v>1.005</v>
      </c>
      <c r="J11">
        <v>597.0149253731344</v>
      </c>
    </row>
    <row r="12" spans="1:10" ht="12.75">
      <c r="A12" t="s">
        <v>68</v>
      </c>
      <c r="B12" t="s">
        <v>76</v>
      </c>
      <c r="E12">
        <v>200</v>
      </c>
      <c r="H12">
        <v>150</v>
      </c>
      <c r="I12" s="76">
        <v>0.955</v>
      </c>
      <c r="J12">
        <v>209.4240837696335</v>
      </c>
    </row>
    <row r="13" spans="1:10" ht="12.75">
      <c r="A13" t="s">
        <v>56</v>
      </c>
      <c r="B13" t="s">
        <v>78</v>
      </c>
      <c r="C13">
        <v>300</v>
      </c>
      <c r="D13">
        <v>0.4</v>
      </c>
      <c r="E13">
        <v>120</v>
      </c>
      <c r="F13">
        <v>310</v>
      </c>
      <c r="G13">
        <v>0.35</v>
      </c>
      <c r="H13">
        <v>108.5</v>
      </c>
      <c r="I13" s="76">
        <v>1.142857142857143</v>
      </c>
      <c r="J13">
        <v>105</v>
      </c>
    </row>
    <row r="14" spans="1:10" ht="12.75">
      <c r="A14" t="s">
        <v>55</v>
      </c>
      <c r="B14" t="s">
        <v>80</v>
      </c>
      <c r="C14">
        <v>500</v>
      </c>
      <c r="D14">
        <v>0.2</v>
      </c>
      <c r="E14">
        <v>100</v>
      </c>
      <c r="F14">
        <v>510</v>
      </c>
      <c r="G14">
        <v>0.15</v>
      </c>
      <c r="H14">
        <v>76.5</v>
      </c>
      <c r="I14" s="76">
        <v>1.3333333333333335</v>
      </c>
      <c r="J14">
        <v>75</v>
      </c>
    </row>
    <row r="15" spans="1:10" ht="12.75">
      <c r="A15" t="s">
        <v>57</v>
      </c>
      <c r="B15" t="s">
        <v>78</v>
      </c>
      <c r="C15">
        <v>400</v>
      </c>
      <c r="D15">
        <v>0.25</v>
      </c>
      <c r="E15">
        <v>100</v>
      </c>
      <c r="F15">
        <v>380</v>
      </c>
      <c r="G15">
        <v>0.25</v>
      </c>
      <c r="H15">
        <v>95</v>
      </c>
      <c r="I15" s="76">
        <v>1</v>
      </c>
      <c r="J15">
        <v>100</v>
      </c>
    </row>
    <row r="16" spans="1:10" ht="12.75">
      <c r="A16" t="s">
        <v>54</v>
      </c>
      <c r="B16" t="s">
        <v>79</v>
      </c>
      <c r="C16">
        <v>1200</v>
      </c>
      <c r="D16">
        <v>0.06</v>
      </c>
      <c r="E16">
        <v>72</v>
      </c>
      <c r="F16">
        <v>1250</v>
      </c>
      <c r="G16">
        <v>0.05</v>
      </c>
      <c r="H16">
        <v>62.5</v>
      </c>
      <c r="I16" s="76">
        <v>1.2</v>
      </c>
      <c r="J16">
        <v>60</v>
      </c>
    </row>
    <row r="17" ht="12.75">
      <c r="E17">
        <f>SUM(E2:E16)</f>
        <v>29142</v>
      </c>
    </row>
    <row r="18" ht="12.75">
      <c r="E18">
        <v>40000</v>
      </c>
    </row>
    <row r="19" ht="12.75">
      <c r="E19">
        <f>+E17/E18</f>
        <v>0.72855</v>
      </c>
    </row>
    <row r="20" ht="12.75">
      <c r="E20">
        <f>SUM(E2:E13)</f>
        <v>28870</v>
      </c>
    </row>
    <row r="21" ht="12.75">
      <c r="E21">
        <f>+E20/E18</f>
        <v>0.72175</v>
      </c>
    </row>
    <row r="22" ht="12.75">
      <c r="E22">
        <f>SUM(E2:E9)</f>
        <v>27150</v>
      </c>
    </row>
    <row r="23" ht="12.75">
      <c r="E23">
        <f>+E22/E18</f>
        <v>0.67875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NSI</cp:lastModifiedBy>
  <cp:lastPrinted>2007-06-13T08:31:40Z</cp:lastPrinted>
  <dcterms:created xsi:type="dcterms:W3CDTF">2004-03-10T11:22:28Z</dcterms:created>
  <dcterms:modified xsi:type="dcterms:W3CDTF">2007-06-20T10:23:19Z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-1501685180</vt:i4>
  </property>
  <property fmtid="{D5CDD505-2E9C-101B-9397-08002B2CF9AE}" pid="3" name="_EmailSubject">
    <vt:lpwstr>metodika pms 111</vt:lpwstr>
  </property>
  <property fmtid="{D5CDD505-2E9C-101B-9397-08002B2CF9AE}" pid="4" name="_AuthorEmail">
    <vt:lpwstr>TTodorov@NSI.bg</vt:lpwstr>
  </property>
  <property fmtid="{D5CDD505-2E9C-101B-9397-08002B2CF9AE}" pid="5" name="_AuthorEmailDisplayName">
    <vt:lpwstr>Todor Todorov</vt:lpwstr>
  </property>
  <property fmtid="{D5CDD505-2E9C-101B-9397-08002B2CF9AE}" pid="6" name="_ReviewingToolsShownOnce">
    <vt:lpwstr/>
  </property>
</Properties>
</file>